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D86" lockStructure="1"/>
  <bookViews>
    <workbookView xWindow="480" yWindow="30" windowWidth="11520" windowHeight="570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Foglio1!$A$1:$R$40</definedName>
  </definedNames>
  <calcPr calcId="144525"/>
</workbook>
</file>

<file path=xl/calcChain.xml><?xml version="1.0" encoding="utf-8"?>
<calcChain xmlns="http://schemas.openxmlformats.org/spreadsheetml/2006/main">
  <c r="F200" i="1" l="1"/>
  <c r="F8" i="1" s="1"/>
  <c r="J212" i="1" s="1"/>
  <c r="F201" i="1"/>
  <c r="K8" i="1" s="1"/>
  <c r="F199" i="1"/>
  <c r="F198" i="1"/>
  <c r="E229" i="1" s="1"/>
  <c r="F38" i="1" s="1"/>
  <c r="P254" i="1"/>
  <c r="P253" i="1"/>
  <c r="P252" i="1"/>
  <c r="P251" i="1"/>
  <c r="P250" i="1"/>
  <c r="J254" i="1"/>
  <c r="J253" i="1"/>
  <c r="J252" i="1"/>
  <c r="J251" i="1"/>
  <c r="J250" i="1"/>
  <c r="G264" i="1"/>
  <c r="F259" i="1"/>
  <c r="O259" i="1" s="1"/>
  <c r="I12" i="1"/>
  <c r="P212" i="1" l="1"/>
  <c r="P216" i="1"/>
  <c r="P214" i="1"/>
  <c r="P215" i="1"/>
  <c r="P213" i="1"/>
  <c r="O257" i="1"/>
  <c r="O262" i="1" s="1"/>
  <c r="J31" i="1" s="1"/>
  <c r="M12" i="1"/>
  <c r="C14" i="1"/>
  <c r="I14" i="1"/>
  <c r="M14" i="1"/>
  <c r="C16" i="1"/>
  <c r="I16" i="1"/>
  <c r="M16" i="1"/>
  <c r="C18" i="1"/>
  <c r="I18" i="1"/>
  <c r="M18" i="1"/>
  <c r="I20" i="1"/>
  <c r="M20" i="1"/>
  <c r="J216" i="1" l="1"/>
  <c r="J213" i="1"/>
  <c r="J214" i="1"/>
  <c r="J215" i="1"/>
  <c r="F221" i="1"/>
  <c r="O222" i="1" l="1"/>
  <c r="O26" i="1" s="1"/>
  <c r="O221" i="1"/>
  <c r="O25" i="1" s="1"/>
  <c r="P12" i="1"/>
  <c r="P18" i="1"/>
  <c r="P14" i="1"/>
  <c r="P20" i="1"/>
  <c r="C206" i="1" l="1"/>
  <c r="B17" i="1" s="1"/>
  <c r="P16" i="1"/>
  <c r="H208" i="1"/>
  <c r="F21" i="1" s="1"/>
  <c r="C207" i="1"/>
  <c r="B19" i="1" s="1"/>
  <c r="C208" i="1"/>
  <c r="B21" i="1" s="1"/>
  <c r="H207" i="1"/>
  <c r="F19" i="1" s="1"/>
  <c r="H206" i="1"/>
  <c r="F17" i="1" s="1"/>
  <c r="C205" i="1"/>
  <c r="B15" i="1" s="1"/>
  <c r="H205" i="1"/>
  <c r="F15" i="1" s="1"/>
  <c r="C204" i="1"/>
  <c r="B13" i="1" s="1"/>
  <c r="H204" i="1"/>
  <c r="F13" i="1" s="1"/>
  <c r="O219" i="1"/>
  <c r="O225" i="1" s="1"/>
  <c r="O30" i="1" l="1"/>
  <c r="O224" i="1"/>
  <c r="J229" i="1" s="1"/>
  <c r="J38" i="1" s="1"/>
  <c r="O23" i="1"/>
  <c r="O28" i="1" l="1"/>
  <c r="O227" i="1" s="1"/>
  <c r="O35" i="1" s="1"/>
  <c r="O229" i="1"/>
  <c r="O38" i="1" s="1"/>
  <c r="G226" i="1"/>
  <c r="F32" i="1" s="1"/>
</calcChain>
</file>

<file path=xl/sharedStrings.xml><?xml version="1.0" encoding="utf-8"?>
<sst xmlns="http://schemas.openxmlformats.org/spreadsheetml/2006/main" count="83" uniqueCount="65">
  <si>
    <t>REDDITO LORDO</t>
  </si>
  <si>
    <t>ONERI DEDUCIBILI</t>
  </si>
  <si>
    <t>REDDITO IMPONIBILE</t>
  </si>
  <si>
    <t>ALIQUOTE</t>
  </si>
  <si>
    <t>FINO A</t>
  </si>
  <si>
    <t xml:space="preserve">DA </t>
  </si>
  <si>
    <t>A</t>
  </si>
  <si>
    <t>S</t>
  </si>
  <si>
    <t>C</t>
  </si>
  <si>
    <t>G</t>
  </si>
  <si>
    <t>L</t>
  </si>
  <si>
    <t>I</t>
  </si>
  <si>
    <t>O</t>
  </si>
  <si>
    <t>N</t>
  </si>
  <si>
    <t>OLTRE</t>
  </si>
  <si>
    <t>IMPORTO</t>
  </si>
  <si>
    <t>TOTALE</t>
  </si>
  <si>
    <t>DETRAZIONI IMPOSTE</t>
  </si>
  <si>
    <t>FINO</t>
  </si>
  <si>
    <t>Scaglioni</t>
  </si>
  <si>
    <t>Aliquote</t>
  </si>
  <si>
    <t>ONERI DETRAIBILI</t>
  </si>
  <si>
    <t>DETRAZIONI IMPOSTE 19%</t>
  </si>
  <si>
    <t>IMPORTO IMPOSTE AL NETTO DEGLI ONERI DEDUCIBILI E DETRAIBILI</t>
  </si>
  <si>
    <t xml:space="preserve">C O N T E G G I     I R P E F </t>
  </si>
  <si>
    <t>IMPORTO IMPOSTE AL NETTO DEI BENEFICI CONSEGUENTI GLI ONERI DEDUCIBILI E DETRAIBILI</t>
  </si>
  <si>
    <t>SE(F8&lt;=E212;0;SE(F8&gt;E213;E213-A213;F8-E212))</t>
  </si>
  <si>
    <t>F11</t>
  </si>
  <si>
    <t>SE(P212=0;"";J212)</t>
  </si>
  <si>
    <t>SE(P213=0;"";J213)</t>
  </si>
  <si>
    <t>F13</t>
  </si>
  <si>
    <t>SE(P214=0;"";J214)</t>
  </si>
  <si>
    <t>F15</t>
  </si>
  <si>
    <t>B13</t>
  </si>
  <si>
    <t>B15</t>
  </si>
  <si>
    <t>B17</t>
  </si>
  <si>
    <t>B19</t>
  </si>
  <si>
    <t>F17</t>
  </si>
  <si>
    <t>SE(P215=0;"";J215)</t>
  </si>
  <si>
    <t>B20</t>
  </si>
  <si>
    <t>F19</t>
  </si>
  <si>
    <t>SE(P216=0;"";J216)</t>
  </si>
  <si>
    <t>Aliquota media</t>
  </si>
  <si>
    <t>F32</t>
  </si>
  <si>
    <t xml:space="preserve">Aliquota media : </t>
  </si>
  <si>
    <t>Importo imposte senza</t>
  </si>
  <si>
    <t>deduzioni/detrazioni</t>
  </si>
  <si>
    <t>Beneficio fiscale</t>
  </si>
  <si>
    <t>Conteggi senza tenere conto delle deduzioni e delle detrazioni</t>
  </si>
  <si>
    <t>SE(F4&lt;=E250;F4*A270;E250*A270)</t>
  </si>
  <si>
    <t>SE(F4&lt;=E250;0;SE(F4&gt;E251;(E251-E250)*A271;(F4-E250)*A271))</t>
  </si>
  <si>
    <t>SE(F4&lt;=E251;0;SE(F4&gt;E252;(E252-E251)*A272;(F4-E251)*A272))</t>
  </si>
  <si>
    <t>SE(F4&lt;=E252;0;SE(F4&gt;E253;(E253-E252)*A273;(F4-E252)*A273))</t>
  </si>
  <si>
    <t>SE(F4&lt;=E253;0;SE(F4&gt;E253;(F4-E254)*A274))</t>
  </si>
  <si>
    <t>IMPORTO IMPOSTE SENZA TENERE CONTO DEGLI ONERI DEDUCIBILI E DETRAIBILI</t>
  </si>
  <si>
    <t>SE(F8="";"";SE(F8&lt;=E212;F8*A232;E212*A232))</t>
  </si>
  <si>
    <t>SE(F8="";"";SE(F8&lt;=E212;0;SE(F8&gt;E213;(E213-E212)*A233;(F8-E212)*A233)))</t>
  </si>
  <si>
    <t>SE(F8="";"";SE(F8&lt;=E213;0;SE(F8&gt;E214;(E214-E213)*A234;(F8-E213)*A234)))</t>
  </si>
  <si>
    <t>SE(F8="";"";SE(F8&lt;=E214;0;SE(F8&gt;E215;(E215-E214)*A235;(F8-E214)*A235)))</t>
  </si>
  <si>
    <t>SE(F8="";"";SE(F8&lt;=E215;0;SE(F8&gt;E215;(F8-E216)*A236)))</t>
  </si>
  <si>
    <t>Reddito netto</t>
  </si>
  <si>
    <t>Reddito netto :</t>
  </si>
  <si>
    <t>-</t>
  </si>
  <si>
    <t>Aggiornamento a Maggio 2016</t>
  </si>
  <si>
    <t>www.assiweb.net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</si>
</sst>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F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4" xfId="0" applyBorder="1"/>
    <xf numFmtId="0" fontId="0" fillId="0" borderId="0" xfId="0" applyBorder="1" applyAlignment="1"/>
    <xf numFmtId="0" fontId="0" fillId="0" borderId="0" xfId="0" applyBorder="1"/>
    <xf numFmtId="9" fontId="0" fillId="0" borderId="0" xfId="0" applyNumberFormat="1"/>
    <xf numFmtId="0" fontId="1" fillId="0" borderId="0" xfId="0" applyFont="1"/>
    <xf numFmtId="0" fontId="0" fillId="3" borderId="0" xfId="0" applyFill="1"/>
    <xf numFmtId="0" fontId="0" fillId="3" borderId="2" xfId="0" applyFill="1" applyBorder="1"/>
    <xf numFmtId="0" fontId="3" fillId="3" borderId="0" xfId="0" applyFont="1" applyFill="1"/>
    <xf numFmtId="0" fontId="4" fillId="3" borderId="0" xfId="0" applyFont="1" applyFill="1"/>
    <xf numFmtId="0" fontId="3" fillId="0" borderId="0" xfId="0" applyFont="1"/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0" borderId="12" xfId="0" applyFont="1" applyBorder="1"/>
    <xf numFmtId="0" fontId="3" fillId="0" borderId="14" xfId="0" applyFont="1" applyBorder="1"/>
    <xf numFmtId="0" fontId="3" fillId="3" borderId="0" xfId="0" applyFont="1" applyFill="1" applyAlignment="1">
      <alignment horizontal="center"/>
    </xf>
    <xf numFmtId="0" fontId="3" fillId="3" borderId="4" xfId="0" applyFont="1" applyFill="1" applyBorder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7" fillId="3" borderId="0" xfId="0" applyFont="1" applyFill="1"/>
    <xf numFmtId="0" fontId="6" fillId="3" borderId="0" xfId="0" applyFont="1" applyFill="1"/>
    <xf numFmtId="0" fontId="7" fillId="0" borderId="0" xfId="0" applyFont="1"/>
    <xf numFmtId="0" fontId="9" fillId="3" borderId="0" xfId="0" applyFont="1" applyFill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3" borderId="0" xfId="0" applyFont="1" applyFill="1"/>
    <xf numFmtId="0" fontId="11" fillId="3" borderId="2" xfId="0" applyFont="1" applyFill="1" applyBorder="1"/>
    <xf numFmtId="0" fontId="9" fillId="0" borderId="0" xfId="0" applyFont="1" applyAlignment="1">
      <alignment horizontal="center"/>
    </xf>
    <xf numFmtId="0" fontId="16" fillId="3" borderId="0" xfId="1" applyFont="1" applyFill="1"/>
    <xf numFmtId="164" fontId="12" fillId="3" borderId="0" xfId="0" applyNumberFormat="1" applyFont="1" applyFill="1" applyAlignment="1">
      <alignment horizontal="center" vertical="center"/>
    </xf>
    <xf numFmtId="10" fontId="8" fillId="5" borderId="7" xfId="0" applyNumberFormat="1" applyFont="1" applyFill="1" applyBorder="1" applyAlignment="1">
      <alignment horizontal="center" vertical="center"/>
    </xf>
    <xf numFmtId="10" fontId="8" fillId="5" borderId="8" xfId="0" applyNumberFormat="1" applyFont="1" applyFill="1" applyBorder="1" applyAlignment="1">
      <alignment horizontal="center" vertical="center"/>
    </xf>
    <xf numFmtId="10" fontId="8" fillId="5" borderId="9" xfId="0" applyNumberFormat="1" applyFont="1" applyFill="1" applyBorder="1" applyAlignment="1">
      <alignment horizontal="center" vertical="center"/>
    </xf>
    <xf numFmtId="10" fontId="8" fillId="5" borderId="1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64" fontId="14" fillId="4" borderId="7" xfId="0" applyNumberFormat="1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164" fontId="14" fillId="4" borderId="8" xfId="0" applyNumberFormat="1" applyFont="1" applyFill="1" applyBorder="1" applyAlignment="1">
      <alignment horizontal="center" vertical="center"/>
    </xf>
    <xf numFmtId="164" fontId="14" fillId="4" borderId="9" xfId="0" applyNumberFormat="1" applyFont="1" applyFill="1" applyBorder="1" applyAlignment="1">
      <alignment horizontal="center" vertical="center"/>
    </xf>
    <xf numFmtId="164" fontId="14" fillId="4" borderId="10" xfId="0" applyNumberFormat="1" applyFont="1" applyFill="1" applyBorder="1" applyAlignment="1">
      <alignment horizontal="center" vertical="center"/>
    </xf>
    <xf numFmtId="164" fontId="14" fillId="4" borderId="1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13" fillId="7" borderId="7" xfId="0" applyNumberFormat="1" applyFont="1" applyFill="1" applyBorder="1" applyAlignment="1">
      <alignment horizontal="center" vertical="center"/>
    </xf>
    <xf numFmtId="164" fontId="13" fillId="7" borderId="6" xfId="0" applyNumberFormat="1" applyFont="1" applyFill="1" applyBorder="1" applyAlignment="1">
      <alignment horizontal="center" vertical="center"/>
    </xf>
    <xf numFmtId="164" fontId="13" fillId="7" borderId="8" xfId="0" applyNumberFormat="1" applyFont="1" applyFill="1" applyBorder="1" applyAlignment="1">
      <alignment horizontal="center" vertical="center"/>
    </xf>
    <xf numFmtId="164" fontId="13" fillId="7" borderId="9" xfId="0" applyNumberFormat="1" applyFont="1" applyFill="1" applyBorder="1" applyAlignment="1">
      <alignment horizontal="center" vertical="center"/>
    </xf>
    <xf numFmtId="164" fontId="13" fillId="7" borderId="10" xfId="0" applyNumberFormat="1" applyFont="1" applyFill="1" applyBorder="1" applyAlignment="1">
      <alignment horizontal="center" vertical="center"/>
    </xf>
    <xf numFmtId="164" fontId="13" fillId="7" borderId="11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4" fontId="14" fillId="6" borderId="7" xfId="0" applyNumberFormat="1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horizontal="center" vertical="center"/>
    </xf>
    <xf numFmtId="164" fontId="14" fillId="6" borderId="8" xfId="0" applyNumberFormat="1" applyFont="1" applyFill="1" applyBorder="1" applyAlignment="1">
      <alignment horizontal="center" vertical="center"/>
    </xf>
    <xf numFmtId="164" fontId="14" fillId="6" borderId="9" xfId="0" applyNumberFormat="1" applyFont="1" applyFill="1" applyBorder="1" applyAlignment="1">
      <alignment horizontal="center" vertical="center"/>
    </xf>
    <xf numFmtId="164" fontId="14" fillId="6" borderId="10" xfId="0" applyNumberFormat="1" applyFont="1" applyFill="1" applyBorder="1" applyAlignment="1">
      <alignment horizontal="center" vertical="center"/>
    </xf>
    <xf numFmtId="164" fontId="14" fillId="6" borderId="11" xfId="0" applyNumberFormat="1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164" fontId="15" fillId="8" borderId="17" xfId="0" applyNumberFormat="1" applyFont="1" applyFill="1" applyBorder="1" applyAlignment="1">
      <alignment horizontal="center" vertical="center"/>
    </xf>
    <xf numFmtId="0" fontId="15" fillId="8" borderId="18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164" fontId="6" fillId="3" borderId="16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164" fontId="5" fillId="2" borderId="3" xfId="0" applyNumberFormat="1" applyFont="1" applyFill="1" applyBorder="1" applyAlignment="1" applyProtection="1">
      <alignment horizontal="center"/>
      <protection locked="0"/>
    </xf>
    <xf numFmtId="164" fontId="8" fillId="5" borderId="1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1" fillId="3" borderId="6" xfId="0" applyFont="1" applyFill="1" applyBorder="1" applyAlignment="1">
      <alignment horizontal="left"/>
    </xf>
    <xf numFmtId="10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CCFFCC"/>
      <color rgb="FFFF99FF"/>
      <color rgb="FF66FF33"/>
      <color rgb="FFF2FF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309562</xdr:colOff>
      <xdr:row>0</xdr:row>
      <xdr:rowOff>0</xdr:rowOff>
    </xdr:from>
    <xdr:to>
      <xdr:col>16</xdr:col>
      <xdr:colOff>234997</xdr:colOff>
      <xdr:row>5</xdr:row>
      <xdr:rowOff>142874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1187" y="0"/>
          <a:ext cx="1195435" cy="1127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siweb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01"/>
  <sheetViews>
    <sheetView tabSelected="1" zoomScale="120" zoomScaleNormal="120" workbookViewId="0">
      <selection activeCell="X16" sqref="X16"/>
    </sheetView>
  </sheetViews>
  <sheetFormatPr defaultColWidth="4.7109375" defaultRowHeight="15" x14ac:dyDescent="0.25"/>
  <cols>
    <col min="8" max="8" width="4.5703125" customWidth="1"/>
    <col min="14" max="14" width="9.5703125" customWidth="1"/>
    <col min="21" max="21" width="5" bestFit="1" customWidth="1"/>
  </cols>
  <sheetData>
    <row r="1" spans="1:78" x14ac:dyDescent="0.25">
      <c r="A1" s="6"/>
      <c r="B1" s="6"/>
      <c r="C1" s="6"/>
      <c r="D1" s="85" t="s">
        <v>24</v>
      </c>
      <c r="E1" s="85"/>
      <c r="F1" s="85"/>
      <c r="G1" s="85"/>
      <c r="H1" s="85"/>
      <c r="I1" s="85"/>
      <c r="J1" s="85"/>
      <c r="K1" s="85"/>
      <c r="L1" s="85"/>
      <c r="M1" s="8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x14ac:dyDescent="0.25">
      <c r="A2" s="6"/>
      <c r="B2" s="6"/>
      <c r="C2" s="6"/>
      <c r="D2" s="85"/>
      <c r="E2" s="85"/>
      <c r="F2" s="85"/>
      <c r="G2" s="85"/>
      <c r="H2" s="85"/>
      <c r="I2" s="85"/>
      <c r="J2" s="85"/>
      <c r="K2" s="85"/>
      <c r="L2" s="85"/>
      <c r="M2" s="8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ht="16.5" thickBot="1" x14ac:dyDescent="0.3">
      <c r="A4" s="9" t="s">
        <v>0</v>
      </c>
      <c r="B4" s="6"/>
      <c r="C4" s="6"/>
      <c r="D4" s="6"/>
      <c r="E4" s="6"/>
      <c r="F4" s="87">
        <v>70000</v>
      </c>
      <c r="G4" s="88"/>
      <c r="H4" s="88"/>
      <c r="I4" s="88"/>
      <c r="J4" s="89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78" ht="15.75" thickBot="1" x14ac:dyDescent="0.3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pans="1:78" ht="15.75" thickBot="1" x14ac:dyDescent="0.3">
      <c r="A6" s="9" t="s">
        <v>1</v>
      </c>
      <c r="B6" s="6"/>
      <c r="C6" s="6"/>
      <c r="D6" s="6"/>
      <c r="E6" s="6"/>
      <c r="F6" s="60"/>
      <c r="G6" s="61"/>
      <c r="H6" s="61"/>
      <c r="I6" s="61"/>
      <c r="J6" s="62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</row>
    <row r="7" spans="1:78" ht="15.75" thickBot="1" x14ac:dyDescent="0.3">
      <c r="A7" s="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 t="s">
        <v>63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78" ht="19.5" thickBot="1" x14ac:dyDescent="0.35">
      <c r="A8" s="9" t="s">
        <v>2</v>
      </c>
      <c r="B8" s="6"/>
      <c r="C8" s="6"/>
      <c r="D8" s="6"/>
      <c r="E8" s="6"/>
      <c r="F8" s="90">
        <f>F200</f>
        <v>70000</v>
      </c>
      <c r="G8" s="91"/>
      <c r="H8" s="91"/>
      <c r="I8" s="91"/>
      <c r="J8" s="92"/>
      <c r="K8" s="28" t="str">
        <f>F201</f>
        <v/>
      </c>
      <c r="L8" s="6"/>
      <c r="M8" s="31" t="s">
        <v>64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x14ac:dyDescent="0.25">
      <c r="A9" s="6"/>
      <c r="B9" s="6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</row>
    <row r="10" spans="1:78" x14ac:dyDescent="0.25">
      <c r="A10" s="6"/>
      <c r="B10" s="6"/>
      <c r="C10" s="11" t="s">
        <v>7</v>
      </c>
      <c r="D10" s="12" t="s">
        <v>8</v>
      </c>
      <c r="E10" s="12" t="s">
        <v>6</v>
      </c>
      <c r="F10" s="12" t="s">
        <v>9</v>
      </c>
      <c r="G10" s="12" t="s">
        <v>10</v>
      </c>
      <c r="H10" s="12" t="s">
        <v>11</v>
      </c>
      <c r="I10" s="12" t="s">
        <v>12</v>
      </c>
      <c r="J10" s="12" t="s">
        <v>13</v>
      </c>
      <c r="K10" s="13" t="s">
        <v>11</v>
      </c>
      <c r="L10" s="10"/>
      <c r="M10" s="14" t="s">
        <v>3</v>
      </c>
      <c r="N10" s="15"/>
      <c r="O10" s="10"/>
      <c r="P10" s="98" t="s">
        <v>15</v>
      </c>
      <c r="Q10" s="99"/>
      <c r="R10" s="100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</row>
    <row r="11" spans="1:78" ht="15.75" thickBot="1" x14ac:dyDescent="0.3">
      <c r="A11" s="6"/>
      <c r="B11" s="22"/>
      <c r="D11" s="6"/>
      <c r="E11" s="6"/>
      <c r="F11" s="86"/>
      <c r="G11" s="86"/>
      <c r="H11" s="8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</row>
    <row r="12" spans="1:78" ht="15.75" thickBot="1" x14ac:dyDescent="0.3">
      <c r="A12" s="6"/>
      <c r="B12" s="6"/>
      <c r="C12" s="8"/>
      <c r="D12" s="8" t="s">
        <v>4</v>
      </c>
      <c r="E12" s="8"/>
      <c r="F12" s="8"/>
      <c r="G12" s="8"/>
      <c r="H12" s="8"/>
      <c r="I12" s="93">
        <f>E212</f>
        <v>15000</v>
      </c>
      <c r="J12" s="94"/>
      <c r="K12" s="95"/>
      <c r="L12" s="8"/>
      <c r="M12" s="96">
        <f>A232</f>
        <v>0.23</v>
      </c>
      <c r="N12" s="97"/>
      <c r="O12" s="8"/>
      <c r="P12" s="74">
        <f>P212</f>
        <v>3450</v>
      </c>
      <c r="Q12" s="75"/>
      <c r="R12" s="76"/>
      <c r="S12" s="6"/>
      <c r="T12" s="6"/>
      <c r="U12" s="6"/>
      <c r="V12" s="6"/>
      <c r="W12" s="8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ht="15.75" thickBot="1" x14ac:dyDescent="0.3">
      <c r="A13" s="21"/>
      <c r="B13" s="22" t="str">
        <f>C204</f>
        <v>Imponibile al 23%</v>
      </c>
      <c r="C13" s="23"/>
      <c r="D13" s="22"/>
      <c r="E13" s="22"/>
      <c r="F13" s="56">
        <f>H204</f>
        <v>15000</v>
      </c>
      <c r="G13" s="56"/>
      <c r="H13" s="56"/>
      <c r="I13" s="8"/>
      <c r="J13" s="8"/>
      <c r="K13" s="8"/>
      <c r="L13" s="8"/>
      <c r="M13" s="8"/>
      <c r="N13" s="8"/>
      <c r="O13" s="8"/>
      <c r="P13" s="8"/>
      <c r="Q13" s="8"/>
      <c r="R13" s="8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15.75" thickBot="1" x14ac:dyDescent="0.3">
      <c r="A14" s="6" t="s">
        <v>5</v>
      </c>
      <c r="B14" s="6"/>
      <c r="C14" s="57">
        <f>A213</f>
        <v>15001</v>
      </c>
      <c r="D14" s="58"/>
      <c r="E14" s="59"/>
      <c r="F14" s="8"/>
      <c r="G14" s="16" t="s">
        <v>6</v>
      </c>
      <c r="H14" s="8"/>
      <c r="I14" s="57">
        <f>E213</f>
        <v>28000</v>
      </c>
      <c r="J14" s="58"/>
      <c r="K14" s="59"/>
      <c r="L14" s="8"/>
      <c r="M14" s="71">
        <f>A233</f>
        <v>0.27</v>
      </c>
      <c r="N14" s="72"/>
      <c r="O14" s="8"/>
      <c r="P14" s="74">
        <f>P213</f>
        <v>3510.0000000000005</v>
      </c>
      <c r="Q14" s="75"/>
      <c r="R14" s="7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1:78" ht="15.75" thickBot="1" x14ac:dyDescent="0.3">
      <c r="A15" s="6"/>
      <c r="B15" s="22" t="str">
        <f>C205</f>
        <v>Imponibile al 27%</v>
      </c>
      <c r="C15" s="22"/>
      <c r="D15" s="22"/>
      <c r="E15" s="22"/>
      <c r="F15" s="56">
        <f>H205</f>
        <v>13000</v>
      </c>
      <c r="G15" s="56"/>
      <c r="H15" s="56"/>
      <c r="I15" s="8"/>
      <c r="J15" s="8"/>
      <c r="K15" s="8"/>
      <c r="L15" s="8"/>
      <c r="M15" s="8"/>
      <c r="N15" s="8"/>
      <c r="O15" s="8"/>
      <c r="P15" s="8"/>
      <c r="Q15" s="8"/>
      <c r="R15" s="8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</row>
    <row r="16" spans="1:78" ht="15.75" thickBot="1" x14ac:dyDescent="0.3">
      <c r="A16" s="6" t="s">
        <v>5</v>
      </c>
      <c r="B16" s="6"/>
      <c r="C16" s="57">
        <f>A214</f>
        <v>28001</v>
      </c>
      <c r="D16" s="58"/>
      <c r="E16" s="59"/>
      <c r="F16" s="8"/>
      <c r="G16" s="16" t="s">
        <v>6</v>
      </c>
      <c r="H16" s="8"/>
      <c r="I16" s="57">
        <f>E214</f>
        <v>55000</v>
      </c>
      <c r="J16" s="58"/>
      <c r="K16" s="59"/>
      <c r="L16" s="8"/>
      <c r="M16" s="71">
        <f>A234</f>
        <v>0.38</v>
      </c>
      <c r="N16" s="72"/>
      <c r="O16" s="8"/>
      <c r="P16" s="74">
        <f>P214</f>
        <v>10260</v>
      </c>
      <c r="Q16" s="75"/>
      <c r="R16" s="7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</row>
    <row r="17" spans="1:78" ht="15.75" thickBot="1" x14ac:dyDescent="0.3">
      <c r="A17" s="6"/>
      <c r="B17" s="22" t="str">
        <f>C206</f>
        <v>Imponibile al 38%</v>
      </c>
      <c r="C17" s="8"/>
      <c r="D17" s="8"/>
      <c r="E17" s="8"/>
      <c r="F17" s="56">
        <f>H206</f>
        <v>27000</v>
      </c>
      <c r="G17" s="56"/>
      <c r="H17" s="56"/>
      <c r="I17" s="8"/>
      <c r="J17" s="8"/>
      <c r="K17" s="8"/>
      <c r="L17" s="8"/>
      <c r="M17" s="8"/>
      <c r="N17" s="8"/>
      <c r="O17" s="8"/>
      <c r="P17" s="8"/>
      <c r="Q17" s="8"/>
      <c r="R17" s="8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</row>
    <row r="18" spans="1:78" ht="15.75" thickBot="1" x14ac:dyDescent="0.3">
      <c r="A18" s="6" t="s">
        <v>5</v>
      </c>
      <c r="B18" s="6"/>
      <c r="C18" s="57">
        <f>A215</f>
        <v>55001</v>
      </c>
      <c r="D18" s="58"/>
      <c r="E18" s="59"/>
      <c r="F18" s="8"/>
      <c r="G18" s="16" t="s">
        <v>6</v>
      </c>
      <c r="H18" s="8"/>
      <c r="I18" s="57">
        <f>E215</f>
        <v>75000</v>
      </c>
      <c r="J18" s="58"/>
      <c r="K18" s="59"/>
      <c r="L18" s="8"/>
      <c r="M18" s="71">
        <f>A235</f>
        <v>0.41</v>
      </c>
      <c r="N18" s="72"/>
      <c r="O18" s="8"/>
      <c r="P18" s="74">
        <f>P215</f>
        <v>6150</v>
      </c>
      <c r="Q18" s="75"/>
      <c r="R18" s="7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</row>
    <row r="19" spans="1:78" ht="15.75" thickBot="1" x14ac:dyDescent="0.3">
      <c r="A19" s="6"/>
      <c r="B19" s="22" t="str">
        <f>C207</f>
        <v>Imponibile al 41%</v>
      </c>
      <c r="C19" s="22"/>
      <c r="D19" s="22"/>
      <c r="E19" s="22"/>
      <c r="F19" s="56">
        <f>H207</f>
        <v>15000</v>
      </c>
      <c r="G19" s="56"/>
      <c r="H19" s="56"/>
      <c r="I19" s="8"/>
      <c r="J19" s="8"/>
      <c r="K19" s="8"/>
      <c r="L19" s="8"/>
      <c r="M19" s="8"/>
      <c r="N19" s="8"/>
      <c r="O19" s="8"/>
      <c r="P19" s="8"/>
      <c r="Q19" s="8"/>
      <c r="R19" s="8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</row>
    <row r="20" spans="1:78" ht="15.75" thickBot="1" x14ac:dyDescent="0.3">
      <c r="A20" s="6"/>
      <c r="B20" s="6"/>
      <c r="C20" s="8"/>
      <c r="D20" s="8" t="s">
        <v>14</v>
      </c>
      <c r="E20" s="8"/>
      <c r="F20" s="8"/>
      <c r="G20" s="8"/>
      <c r="H20" s="8"/>
      <c r="I20" s="57">
        <f>E216</f>
        <v>75000</v>
      </c>
      <c r="J20" s="58"/>
      <c r="K20" s="59"/>
      <c r="L20" s="8"/>
      <c r="M20" s="71">
        <f>A236</f>
        <v>0.43</v>
      </c>
      <c r="N20" s="72"/>
      <c r="O20" s="8"/>
      <c r="P20" s="74">
        <f>P216</f>
        <v>0</v>
      </c>
      <c r="Q20" s="75"/>
      <c r="R20" s="7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</row>
    <row r="21" spans="1:78" x14ac:dyDescent="0.25">
      <c r="A21" s="6"/>
      <c r="B21" s="22" t="str">
        <f>C208</f>
        <v>Imponibile al 43%</v>
      </c>
      <c r="C21" s="22"/>
      <c r="D21" s="22"/>
      <c r="E21" s="22"/>
      <c r="F21" s="56" t="str">
        <f>H208</f>
        <v/>
      </c>
      <c r="G21" s="56"/>
      <c r="H21" s="56"/>
      <c r="I21" s="8"/>
      <c r="J21" s="8"/>
      <c r="K21" s="8"/>
      <c r="L21" s="8"/>
      <c r="M21" s="8"/>
      <c r="N21" s="8"/>
      <c r="O21" s="17"/>
      <c r="P21" s="17"/>
      <c r="Q21" s="17"/>
      <c r="R21" s="17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</row>
    <row r="22" spans="1:78" ht="15.75" thickBot="1" x14ac:dyDescent="0.3">
      <c r="A22" s="6"/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</row>
    <row r="23" spans="1:78" ht="15.75" thickBot="1" x14ac:dyDescent="0.3">
      <c r="A23" s="6"/>
      <c r="B23" s="6"/>
      <c r="C23" s="8"/>
      <c r="D23" s="8"/>
      <c r="E23" s="8"/>
      <c r="F23" s="8"/>
      <c r="G23" s="8"/>
      <c r="H23" s="8"/>
      <c r="I23" s="8"/>
      <c r="J23" s="8"/>
      <c r="K23" s="8"/>
      <c r="L23" s="8" t="s">
        <v>16</v>
      </c>
      <c r="M23" s="8"/>
      <c r="N23" s="8"/>
      <c r="O23" s="74">
        <f>O219</f>
        <v>23370</v>
      </c>
      <c r="P23" s="75"/>
      <c r="Q23" s="75"/>
      <c r="R23" s="7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</row>
    <row r="24" spans="1:78" ht="15.75" thickBot="1" x14ac:dyDescent="0.3">
      <c r="A24" s="6"/>
      <c r="B24" s="6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</row>
    <row r="25" spans="1:78" ht="15.75" thickBot="1" x14ac:dyDescent="0.3">
      <c r="A25" s="6"/>
      <c r="B25" s="8" t="s">
        <v>21</v>
      </c>
      <c r="C25" s="8"/>
      <c r="D25" s="8"/>
      <c r="E25" s="8"/>
      <c r="F25" s="60"/>
      <c r="G25" s="61"/>
      <c r="H25" s="61"/>
      <c r="I25" s="62"/>
      <c r="J25" s="10" t="s">
        <v>22</v>
      </c>
      <c r="K25" s="10"/>
      <c r="L25" s="10"/>
      <c r="M25" s="10"/>
      <c r="N25" s="10"/>
      <c r="O25" s="74">
        <f>O221</f>
        <v>0</v>
      </c>
      <c r="P25" s="75"/>
      <c r="Q25" s="75"/>
      <c r="R25" s="7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</row>
    <row r="26" spans="1:78" ht="15.75" thickBo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29" t="str">
        <f>O222</f>
        <v/>
      </c>
      <c r="P26" s="7"/>
      <c r="Q26" s="7"/>
      <c r="R26" s="7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</row>
    <row r="27" spans="1:78" ht="15.75" thickBo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</row>
    <row r="28" spans="1:78" ht="15" customHeight="1" x14ac:dyDescent="0.25">
      <c r="A28" s="6"/>
      <c r="B28" s="63" t="s">
        <v>25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39">
        <f>O224</f>
        <v>23370</v>
      </c>
      <c r="P28" s="40"/>
      <c r="Q28" s="40"/>
      <c r="R28" s="4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</row>
    <row r="29" spans="1:78" ht="15.75" customHeight="1" thickBot="1" x14ac:dyDescent="0.3">
      <c r="A29" s="6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4"/>
      <c r="O29" s="42"/>
      <c r="P29" s="43"/>
      <c r="Q29" s="43"/>
      <c r="R29" s="44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</row>
    <row r="30" spans="1:78" ht="15.75" thickBo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28" t="str">
        <f>O225</f>
        <v/>
      </c>
      <c r="P30" s="28"/>
      <c r="Q30" s="28"/>
      <c r="R30" s="28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</row>
    <row r="31" spans="1:78" ht="15.75" thickBot="1" x14ac:dyDescent="0.3">
      <c r="A31" s="6"/>
      <c r="B31" s="6"/>
      <c r="C31" s="6"/>
      <c r="D31" s="6"/>
      <c r="E31" s="6"/>
      <c r="F31" s="6"/>
      <c r="G31" s="6"/>
      <c r="H31" s="6"/>
      <c r="I31" s="6"/>
      <c r="J31" s="65">
        <f>O262</f>
        <v>23370</v>
      </c>
      <c r="K31" s="66"/>
      <c r="L31" s="66"/>
      <c r="M31" s="67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</row>
    <row r="32" spans="1:78" ht="15.75" thickBot="1" x14ac:dyDescent="0.3">
      <c r="A32" s="6"/>
      <c r="B32" s="37" t="s">
        <v>44</v>
      </c>
      <c r="C32" s="37"/>
      <c r="D32" s="37"/>
      <c r="E32" s="38"/>
      <c r="F32" s="33">
        <f>G226</f>
        <v>0.33385714285714285</v>
      </c>
      <c r="G32" s="34"/>
      <c r="H32" s="6"/>
      <c r="I32" s="6"/>
      <c r="J32" s="68"/>
      <c r="K32" s="69"/>
      <c r="L32" s="69"/>
      <c r="M32" s="70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</row>
    <row r="33" spans="1:79" ht="15.75" thickBot="1" x14ac:dyDescent="0.3">
      <c r="A33" s="6"/>
      <c r="B33" s="37"/>
      <c r="C33" s="37"/>
      <c r="D33" s="37"/>
      <c r="E33" s="38"/>
      <c r="F33" s="35"/>
      <c r="G33" s="36"/>
      <c r="H33" s="6"/>
      <c r="I33" s="6"/>
      <c r="J33" s="9" t="s">
        <v>45</v>
      </c>
      <c r="K33" s="9"/>
      <c r="L33" s="9"/>
      <c r="M33" s="9"/>
      <c r="N33" s="24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</row>
    <row r="34" spans="1:79" ht="15.75" thickBot="1" x14ac:dyDescent="0.3">
      <c r="A34" s="6"/>
      <c r="B34" s="6"/>
      <c r="C34" s="6"/>
      <c r="D34" s="6"/>
      <c r="E34" s="6"/>
      <c r="F34" s="6"/>
      <c r="G34" s="6"/>
      <c r="H34" s="6"/>
      <c r="I34" s="6"/>
      <c r="J34" s="9" t="s">
        <v>46</v>
      </c>
      <c r="K34" s="25"/>
      <c r="L34" s="9"/>
      <c r="M34" s="9"/>
      <c r="N34" s="24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</row>
    <row r="35" spans="1:79" x14ac:dyDescent="0.25">
      <c r="A35" s="6"/>
      <c r="B35" s="6"/>
      <c r="C35" s="6"/>
      <c r="D35" s="6"/>
      <c r="E35" s="6"/>
      <c r="F35" s="6"/>
      <c r="G35" s="6"/>
      <c r="H35" s="6"/>
      <c r="I35" s="6"/>
      <c r="J35" s="73" t="s">
        <v>47</v>
      </c>
      <c r="K35" s="73"/>
      <c r="L35" s="73"/>
      <c r="M35" s="73"/>
      <c r="N35" s="6"/>
      <c r="O35" s="50">
        <f>O227</f>
        <v>0</v>
      </c>
      <c r="P35" s="51"/>
      <c r="Q35" s="51"/>
      <c r="R35" s="52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</row>
    <row r="36" spans="1:79" ht="15.75" thickBot="1" x14ac:dyDescent="0.3">
      <c r="A36" s="6"/>
      <c r="B36" s="6"/>
      <c r="C36" s="6"/>
      <c r="D36" s="6"/>
      <c r="E36" s="6"/>
      <c r="F36" s="6"/>
      <c r="G36" s="6"/>
      <c r="H36" s="6"/>
      <c r="I36" s="6"/>
      <c r="J36" s="73"/>
      <c r="K36" s="73"/>
      <c r="L36" s="73"/>
      <c r="M36" s="73"/>
      <c r="N36" s="6"/>
      <c r="O36" s="53"/>
      <c r="P36" s="54"/>
      <c r="Q36" s="54"/>
      <c r="R36" s="55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</row>
    <row r="37" spans="1:79" ht="15.75" thickBo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</row>
    <row r="38" spans="1:79" ht="15" customHeight="1" thickTop="1" x14ac:dyDescent="0.25">
      <c r="A38" s="83" t="s">
        <v>61</v>
      </c>
      <c r="B38" s="83"/>
      <c r="C38" s="83"/>
      <c r="D38" s="83"/>
      <c r="E38" s="83"/>
      <c r="F38" s="32">
        <f>E229</f>
        <v>70000</v>
      </c>
      <c r="G38" s="84"/>
      <c r="H38" s="84"/>
      <c r="I38" s="83" t="s">
        <v>62</v>
      </c>
      <c r="J38" s="32">
        <f>J229</f>
        <v>23370</v>
      </c>
      <c r="K38" s="32"/>
      <c r="L38" s="32"/>
      <c r="M38" s="32"/>
      <c r="N38" s="6"/>
      <c r="O38" s="77">
        <f>O229</f>
        <v>46630</v>
      </c>
      <c r="P38" s="78"/>
      <c r="Q38" s="78"/>
      <c r="R38" s="79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</row>
    <row r="39" spans="1:79" ht="15.75" customHeight="1" thickBot="1" x14ac:dyDescent="0.3">
      <c r="A39" s="83"/>
      <c r="B39" s="83"/>
      <c r="C39" s="83"/>
      <c r="D39" s="83"/>
      <c r="E39" s="83"/>
      <c r="F39" s="84"/>
      <c r="G39" s="84"/>
      <c r="H39" s="84"/>
      <c r="I39" s="83"/>
      <c r="J39" s="32"/>
      <c r="K39" s="32"/>
      <c r="L39" s="32"/>
      <c r="M39" s="32"/>
      <c r="N39" s="6"/>
      <c r="O39" s="80"/>
      <c r="P39" s="81"/>
      <c r="Q39" s="81"/>
      <c r="R39" s="82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</row>
    <row r="40" spans="1:79" ht="15.75" thickTop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</row>
    <row r="41" spans="1:79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</row>
    <row r="42" spans="1:79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</row>
    <row r="43" spans="1:79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</row>
    <row r="44" spans="1:79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</row>
    <row r="45" spans="1:79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</row>
    <row r="46" spans="1:79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</row>
    <row r="47" spans="1:79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</row>
    <row r="48" spans="1:79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</row>
    <row r="49" spans="1:79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</row>
    <row r="50" spans="1:7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</row>
    <row r="51" spans="1:7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CA51" s="6"/>
    </row>
    <row r="52" spans="1:7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7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79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79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79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79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79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79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79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79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79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79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79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hidden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ht="15" hidden="1" customHeight="1" x14ac:dyDescent="0.25"/>
    <row r="102" spans="1:33" ht="15" hidden="1" customHeight="1" x14ac:dyDescent="0.25"/>
    <row r="103" spans="1:33" ht="15" hidden="1" customHeight="1" x14ac:dyDescent="0.25"/>
    <row r="104" spans="1:33" ht="15" hidden="1" customHeight="1" x14ac:dyDescent="0.25"/>
    <row r="105" spans="1:33" ht="15" hidden="1" customHeight="1" x14ac:dyDescent="0.25"/>
    <row r="106" spans="1:33" ht="15" hidden="1" customHeight="1" x14ac:dyDescent="0.25"/>
    <row r="107" spans="1:33" ht="15" hidden="1" customHeight="1" x14ac:dyDescent="0.25"/>
    <row r="108" spans="1:33" ht="15" hidden="1" customHeight="1" x14ac:dyDescent="0.25"/>
    <row r="109" spans="1:33" ht="15" hidden="1" customHeight="1" x14ac:dyDescent="0.25"/>
    <row r="110" spans="1:33" ht="15" hidden="1" customHeight="1" x14ac:dyDescent="0.25"/>
    <row r="111" spans="1:33" ht="15" hidden="1" customHeight="1" x14ac:dyDescent="0.25"/>
    <row r="112" spans="1:33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  <row r="116" ht="15" hidden="1" customHeight="1" x14ac:dyDescent="0.25"/>
    <row r="117" ht="15" hidden="1" customHeight="1" x14ac:dyDescent="0.25"/>
    <row r="118" ht="15" hidden="1" customHeight="1" x14ac:dyDescent="0.25"/>
    <row r="119" ht="15" hidden="1" customHeight="1" x14ac:dyDescent="0.25"/>
    <row r="120" ht="15" hidden="1" customHeight="1" x14ac:dyDescent="0.25"/>
    <row r="121" ht="15" hidden="1" customHeight="1" x14ac:dyDescent="0.25"/>
    <row r="122" ht="15" hidden="1" customHeight="1" x14ac:dyDescent="0.25"/>
    <row r="123" ht="15" hidden="1" customHeight="1" x14ac:dyDescent="0.25"/>
    <row r="124" ht="15" hidden="1" customHeight="1" x14ac:dyDescent="0.25"/>
    <row r="125" ht="15" hidden="1" customHeight="1" x14ac:dyDescent="0.25"/>
    <row r="126" ht="15" hidden="1" customHeight="1" x14ac:dyDescent="0.25"/>
    <row r="127" ht="15" hidden="1" customHeight="1" x14ac:dyDescent="0.25"/>
    <row r="128" ht="15" hidden="1" customHeight="1" x14ac:dyDescent="0.25"/>
    <row r="129" ht="15" hidden="1" customHeight="1" x14ac:dyDescent="0.25"/>
    <row r="130" ht="15" hidden="1" customHeight="1" x14ac:dyDescent="0.25"/>
    <row r="131" ht="15" hidden="1" customHeight="1" x14ac:dyDescent="0.25"/>
    <row r="132" ht="15" hidden="1" customHeight="1" x14ac:dyDescent="0.25"/>
    <row r="133" ht="15" hidden="1" customHeight="1" x14ac:dyDescent="0.25"/>
    <row r="134" ht="15" hidden="1" customHeight="1" x14ac:dyDescent="0.25"/>
    <row r="135" ht="15" hidden="1" customHeight="1" x14ac:dyDescent="0.25"/>
    <row r="136" ht="15" hidden="1" customHeight="1" x14ac:dyDescent="0.25"/>
    <row r="137" ht="15" hidden="1" customHeight="1" x14ac:dyDescent="0.25"/>
    <row r="138" ht="15" hidden="1" customHeight="1" x14ac:dyDescent="0.25"/>
    <row r="139" ht="15" hidden="1" customHeight="1" x14ac:dyDescent="0.25"/>
    <row r="140" ht="15" hidden="1" customHeight="1" x14ac:dyDescent="0.25"/>
    <row r="141" ht="15" hidden="1" customHeight="1" x14ac:dyDescent="0.25"/>
    <row r="142" ht="15" hidden="1" customHeight="1" x14ac:dyDescent="0.25"/>
    <row r="143" ht="15" hidden="1" customHeight="1" x14ac:dyDescent="0.25"/>
    <row r="144" ht="15" hidden="1" customHeight="1" x14ac:dyDescent="0.25"/>
    <row r="145" ht="15" hidden="1" customHeight="1" x14ac:dyDescent="0.25"/>
    <row r="146" ht="15" hidden="1" customHeight="1" x14ac:dyDescent="0.25"/>
    <row r="147" ht="15" hidden="1" customHeight="1" x14ac:dyDescent="0.25"/>
    <row r="148" ht="15" hidden="1" customHeight="1" x14ac:dyDescent="0.25"/>
    <row r="149" ht="15" hidden="1" customHeight="1" x14ac:dyDescent="0.25"/>
    <row r="150" ht="15" hidden="1" customHeight="1" x14ac:dyDescent="0.25"/>
    <row r="151" ht="15" hidden="1" customHeight="1" x14ac:dyDescent="0.25"/>
    <row r="152" ht="15" hidden="1" customHeight="1" x14ac:dyDescent="0.25"/>
    <row r="153" ht="15" hidden="1" customHeight="1" x14ac:dyDescent="0.25"/>
    <row r="154" ht="15" hidden="1" customHeight="1" x14ac:dyDescent="0.25"/>
    <row r="155" ht="15" hidden="1" customHeight="1" x14ac:dyDescent="0.25"/>
    <row r="156" ht="15" hidden="1" customHeight="1" x14ac:dyDescent="0.25"/>
    <row r="157" ht="15" hidden="1" customHeight="1" x14ac:dyDescent="0.25"/>
    <row r="158" ht="15" hidden="1" customHeight="1" x14ac:dyDescent="0.25"/>
    <row r="159" ht="15" hidden="1" customHeight="1" x14ac:dyDescent="0.25"/>
    <row r="160" ht="15" hidden="1" customHeight="1" x14ac:dyDescent="0.25"/>
    <row r="161" ht="15" hidden="1" customHeight="1" x14ac:dyDescent="0.25"/>
    <row r="162" ht="15" hidden="1" customHeight="1" x14ac:dyDescent="0.25"/>
    <row r="163" ht="15" hidden="1" customHeight="1" x14ac:dyDescent="0.25"/>
    <row r="164" ht="15" hidden="1" customHeight="1" x14ac:dyDescent="0.25"/>
    <row r="165" ht="15" hidden="1" customHeight="1" x14ac:dyDescent="0.25"/>
    <row r="166" ht="15" hidden="1" customHeight="1" x14ac:dyDescent="0.25"/>
    <row r="167" ht="15" hidden="1" customHeight="1" x14ac:dyDescent="0.25"/>
    <row r="168" ht="15" hidden="1" customHeight="1" x14ac:dyDescent="0.25"/>
    <row r="169" ht="15" hidden="1" customHeight="1" x14ac:dyDescent="0.25"/>
    <row r="170" ht="15" hidden="1" customHeight="1" x14ac:dyDescent="0.25"/>
    <row r="171" ht="15" hidden="1" customHeight="1" x14ac:dyDescent="0.25"/>
    <row r="172" ht="15" hidden="1" customHeight="1" x14ac:dyDescent="0.25"/>
    <row r="173" ht="15" hidden="1" customHeight="1" x14ac:dyDescent="0.25"/>
    <row r="174" ht="15" hidden="1" customHeight="1" x14ac:dyDescent="0.25"/>
    <row r="175" ht="15" hidden="1" customHeight="1" x14ac:dyDescent="0.25"/>
    <row r="176" ht="15" hidden="1" customHeight="1" x14ac:dyDescent="0.25"/>
    <row r="177" ht="15" hidden="1" customHeight="1" x14ac:dyDescent="0.25"/>
    <row r="178" ht="15" hidden="1" customHeight="1" x14ac:dyDescent="0.25"/>
    <row r="179" ht="15" hidden="1" customHeight="1" x14ac:dyDescent="0.25"/>
    <row r="180" ht="15" hidden="1" customHeight="1" x14ac:dyDescent="0.25"/>
    <row r="181" ht="15" hidden="1" customHeight="1" x14ac:dyDescent="0.25"/>
    <row r="182" ht="15" hidden="1" customHeight="1" x14ac:dyDescent="0.25"/>
    <row r="183" ht="15" hidden="1" customHeight="1" x14ac:dyDescent="0.25"/>
    <row r="184" ht="15" hidden="1" customHeight="1" x14ac:dyDescent="0.25"/>
    <row r="185" ht="15" hidden="1" customHeight="1" x14ac:dyDescent="0.25"/>
    <row r="186" ht="15" hidden="1" customHeight="1" x14ac:dyDescent="0.25"/>
    <row r="187" ht="15" hidden="1" customHeight="1" x14ac:dyDescent="0.25"/>
    <row r="188" ht="15" hidden="1" customHeight="1" x14ac:dyDescent="0.25"/>
    <row r="189" ht="15" hidden="1" customHeight="1" x14ac:dyDescent="0.25"/>
    <row r="190" ht="15" hidden="1" customHeight="1" x14ac:dyDescent="0.25"/>
    <row r="191" ht="15" hidden="1" customHeight="1" x14ac:dyDescent="0.25"/>
    <row r="192" ht="15" hidden="1" customHeight="1" x14ac:dyDescent="0.25"/>
    <row r="193" spans="2:11" ht="15" hidden="1" customHeight="1" x14ac:dyDescent="0.25"/>
    <row r="194" spans="2:11" ht="15" hidden="1" customHeight="1" x14ac:dyDescent="0.25"/>
    <row r="195" spans="2:11" ht="15" hidden="1" customHeight="1" x14ac:dyDescent="0.25"/>
    <row r="196" spans="2:11" ht="15" hidden="1" customHeight="1" x14ac:dyDescent="0.25"/>
    <row r="197" spans="2:11" ht="15" hidden="1" customHeight="1" thickBot="1" x14ac:dyDescent="0.3"/>
    <row r="198" spans="2:11" ht="15" hidden="1" customHeight="1" thickBot="1" x14ac:dyDescent="0.3">
      <c r="F198" s="101">
        <f>F4</f>
        <v>70000</v>
      </c>
      <c r="G198" s="48"/>
      <c r="H198" s="48"/>
      <c r="I198" s="48"/>
      <c r="J198" s="49"/>
    </row>
    <row r="199" spans="2:11" ht="15" hidden="1" customHeight="1" thickBot="1" x14ac:dyDescent="0.3">
      <c r="F199" s="101">
        <f>F6</f>
        <v>0</v>
      </c>
      <c r="G199" s="48"/>
      <c r="H199" s="48"/>
      <c r="I199" s="48"/>
      <c r="J199" s="49"/>
    </row>
    <row r="200" spans="2:11" ht="15" hidden="1" customHeight="1" thickBot="1" x14ac:dyDescent="0.3">
      <c r="F200" s="47">
        <f>IF(F4&lt;=0,0,IF(F4-F6&lt;=0,0,F4-F6))</f>
        <v>70000</v>
      </c>
      <c r="G200" s="48"/>
      <c r="H200" s="48"/>
      <c r="I200" s="48"/>
      <c r="J200" s="49"/>
    </row>
    <row r="201" spans="2:11" ht="15" hidden="1" customHeight="1" x14ac:dyDescent="0.25">
      <c r="F201" t="str">
        <f>IF(F4="","",IF(F4-F6&lt;0,"Imponibile negativo",IF(F4-F6=0,"Non c'è imponibile","")))</f>
        <v/>
      </c>
    </row>
    <row r="202" spans="2:11" ht="15" hidden="1" customHeight="1" x14ac:dyDescent="0.25"/>
    <row r="203" spans="2:11" ht="15" hidden="1" customHeight="1" x14ac:dyDescent="0.25"/>
    <row r="204" spans="2:11" ht="15" hidden="1" customHeight="1" x14ac:dyDescent="0.25">
      <c r="B204" t="s">
        <v>33</v>
      </c>
      <c r="C204" s="22" t="str">
        <f>IF(P212=0,"","Imponibile al 23%")</f>
        <v>Imponibile al 23%</v>
      </c>
      <c r="G204" t="s">
        <v>27</v>
      </c>
      <c r="H204" s="46">
        <f>IF(P12=0,"",J212)</f>
        <v>15000</v>
      </c>
      <c r="I204" s="46"/>
      <c r="J204" s="46"/>
      <c r="K204" t="s">
        <v>28</v>
      </c>
    </row>
    <row r="205" spans="2:11" ht="15" hidden="1" customHeight="1" x14ac:dyDescent="0.25">
      <c r="B205" t="s">
        <v>34</v>
      </c>
      <c r="C205" s="22" t="str">
        <f>IF(P213=0,"","Imponibile al 27%")</f>
        <v>Imponibile al 27%</v>
      </c>
      <c r="G205" t="s">
        <v>30</v>
      </c>
      <c r="H205" s="46">
        <f>IF(P213=0,"",J213)</f>
        <v>13000</v>
      </c>
      <c r="I205" s="46"/>
      <c r="J205" s="46"/>
      <c r="K205" t="s">
        <v>29</v>
      </c>
    </row>
    <row r="206" spans="2:11" ht="15" hidden="1" customHeight="1" x14ac:dyDescent="0.25">
      <c r="B206" t="s">
        <v>35</v>
      </c>
      <c r="C206" s="22" t="str">
        <f>IF(P214=0,"","Imponibile al 38%")</f>
        <v>Imponibile al 38%</v>
      </c>
      <c r="G206" t="s">
        <v>32</v>
      </c>
      <c r="H206" s="46">
        <f>IF(P214=0,"",J214)</f>
        <v>27000</v>
      </c>
      <c r="I206" s="46"/>
      <c r="J206" s="46"/>
      <c r="K206" t="s">
        <v>31</v>
      </c>
    </row>
    <row r="207" spans="2:11" ht="15" hidden="1" customHeight="1" x14ac:dyDescent="0.25">
      <c r="B207" t="s">
        <v>36</v>
      </c>
      <c r="C207" s="22" t="str">
        <f>IF(P215=0,"","Imponibile al 41%")</f>
        <v>Imponibile al 41%</v>
      </c>
      <c r="G207" t="s">
        <v>37</v>
      </c>
      <c r="H207" s="46">
        <f>IF(P215=0,"",J215)</f>
        <v>15000</v>
      </c>
      <c r="I207" s="46"/>
      <c r="J207" s="46"/>
      <c r="K207" t="s">
        <v>38</v>
      </c>
    </row>
    <row r="208" spans="2:11" ht="15" hidden="1" customHeight="1" x14ac:dyDescent="0.25">
      <c r="B208" t="s">
        <v>39</v>
      </c>
      <c r="C208" s="22" t="str">
        <f>IF(P215=0,"","Imponibile al 43%")</f>
        <v>Imponibile al 43%</v>
      </c>
      <c r="G208" t="s">
        <v>40</v>
      </c>
      <c r="H208" s="46" t="str">
        <f>IF(P216=0,"",J216)</f>
        <v/>
      </c>
      <c r="I208" s="46"/>
      <c r="J208" s="46"/>
      <c r="K208" t="s">
        <v>41</v>
      </c>
    </row>
    <row r="209" spans="1:22" ht="15" hidden="1" customHeight="1" x14ac:dyDescent="0.25"/>
    <row r="210" spans="1:22" ht="15" hidden="1" customHeight="1" x14ac:dyDescent="0.25">
      <c r="C210" s="5" t="s">
        <v>19</v>
      </c>
      <c r="U210" t="s">
        <v>26</v>
      </c>
    </row>
    <row r="211" spans="1:22" ht="15.75" hidden="1" customHeight="1" thickBot="1" x14ac:dyDescent="0.3"/>
    <row r="212" spans="1:22" ht="15.75" hidden="1" customHeight="1" thickBot="1" x14ac:dyDescent="0.3">
      <c r="B212" t="s">
        <v>18</v>
      </c>
      <c r="E212" s="45">
        <v>15000</v>
      </c>
      <c r="F212" s="45"/>
      <c r="G212" s="45"/>
      <c r="H212" s="45"/>
      <c r="I212">
        <v>23</v>
      </c>
      <c r="J212" s="45">
        <f>IF(F8&gt;E212,E212,F8)</f>
        <v>15000</v>
      </c>
      <c r="K212" s="45"/>
      <c r="L212" s="45"/>
      <c r="M212">
        <v>230</v>
      </c>
      <c r="N212">
        <v>23</v>
      </c>
      <c r="P212" s="47">
        <f>IF(F8="","",IF(F8&lt;=E212,F8*A232,E212*A232))</f>
        <v>3450</v>
      </c>
      <c r="Q212" s="48"/>
      <c r="R212" s="49"/>
      <c r="T212" s="18" t="s">
        <v>55</v>
      </c>
      <c r="U212" s="19"/>
      <c r="V212" s="20"/>
    </row>
    <row r="213" spans="1:22" ht="15.75" hidden="1" customHeight="1" thickBot="1" x14ac:dyDescent="0.3">
      <c r="A213" s="45">
        <v>15001</v>
      </c>
      <c r="B213" s="45"/>
      <c r="C213" s="45"/>
      <c r="D213" s="45"/>
      <c r="E213" s="45">
        <v>28000</v>
      </c>
      <c r="F213" s="45"/>
      <c r="G213" s="45"/>
      <c r="H213" s="45"/>
      <c r="I213">
        <v>27</v>
      </c>
      <c r="J213" s="45">
        <f>IF(F8&lt;=E212,0,IF(F8&gt;E213,E213-E212,F8-E212))</f>
        <v>13000</v>
      </c>
      <c r="K213" s="45"/>
      <c r="L213" s="45"/>
      <c r="M213">
        <v>231</v>
      </c>
      <c r="N213">
        <v>27</v>
      </c>
      <c r="P213" s="47">
        <f>IF(F8="","",IF(F8&lt;=E212,0,IF(F8&gt;E213,(E213-E212)*A233,(F8-E212)*A233)))</f>
        <v>3510.0000000000005</v>
      </c>
      <c r="Q213" s="48"/>
      <c r="R213" s="49"/>
      <c r="T213" s="18" t="s">
        <v>56</v>
      </c>
      <c r="U213" s="19"/>
      <c r="V213" s="20"/>
    </row>
    <row r="214" spans="1:22" ht="15.75" hidden="1" customHeight="1" thickBot="1" x14ac:dyDescent="0.3">
      <c r="A214" s="45">
        <v>28001</v>
      </c>
      <c r="B214" s="45"/>
      <c r="C214" s="45"/>
      <c r="D214" s="45"/>
      <c r="E214" s="45">
        <v>55000</v>
      </c>
      <c r="F214" s="45"/>
      <c r="G214" s="45"/>
      <c r="H214" s="45"/>
      <c r="I214">
        <v>38</v>
      </c>
      <c r="J214" s="45">
        <f>IF(F8&lt;=E213,0,IF(F8&gt;E214,E214-E213,F8-E213))</f>
        <v>27000</v>
      </c>
      <c r="K214" s="45"/>
      <c r="L214" s="45"/>
      <c r="M214">
        <v>232</v>
      </c>
      <c r="N214">
        <v>38</v>
      </c>
      <c r="P214" s="47">
        <f>IF(F8="","",IF(F8&lt;=E213,0,IF(F8&gt;E214,(E214-E213)*A234,(F8-E213)*A234)))</f>
        <v>10260</v>
      </c>
      <c r="Q214" s="48"/>
      <c r="R214" s="49"/>
      <c r="T214" s="18" t="s">
        <v>57</v>
      </c>
      <c r="U214" s="19"/>
      <c r="V214" s="20"/>
    </row>
    <row r="215" spans="1:22" ht="15.75" hidden="1" customHeight="1" thickBot="1" x14ac:dyDescent="0.3">
      <c r="A215" s="45">
        <v>55001</v>
      </c>
      <c r="B215" s="45"/>
      <c r="C215" s="45"/>
      <c r="D215" s="45"/>
      <c r="E215" s="45">
        <v>75000</v>
      </c>
      <c r="F215" s="45"/>
      <c r="G215" s="45"/>
      <c r="H215" s="45"/>
      <c r="I215">
        <v>41</v>
      </c>
      <c r="J215" s="45">
        <f>IF(F8&lt;=E214,0,IF(F8&gt;E215,E215-E214,F8-E214))</f>
        <v>15000</v>
      </c>
      <c r="K215" s="45"/>
      <c r="L215" s="45"/>
      <c r="M215">
        <v>233</v>
      </c>
      <c r="N215">
        <v>41</v>
      </c>
      <c r="P215" s="47">
        <f>IF(F8="","",IF(F8&lt;=E214,0,IF(F8&gt;E215,(E215-E214)*A235,(F8-E214)*A235)))</f>
        <v>6150</v>
      </c>
      <c r="Q215" s="48"/>
      <c r="R215" s="49"/>
      <c r="T215" s="18" t="s">
        <v>58</v>
      </c>
      <c r="U215" s="19"/>
      <c r="V215" s="20"/>
    </row>
    <row r="216" spans="1:22" ht="15.75" hidden="1" customHeight="1" thickBot="1" x14ac:dyDescent="0.3">
      <c r="A216" s="2"/>
      <c r="B216" s="2" t="s">
        <v>14</v>
      </c>
      <c r="C216" s="2"/>
      <c r="D216" s="2"/>
      <c r="E216" s="45">
        <v>75000</v>
      </c>
      <c r="F216" s="45"/>
      <c r="G216" s="45"/>
      <c r="H216" s="45"/>
      <c r="I216" s="3">
        <v>43</v>
      </c>
      <c r="J216" s="45">
        <f>IF(F8&lt;=E215,0,IF(F8&gt;E215,F8-E215))</f>
        <v>0</v>
      </c>
      <c r="K216" s="45"/>
      <c r="L216" s="45"/>
      <c r="M216">
        <v>234</v>
      </c>
      <c r="N216">
        <v>43</v>
      </c>
      <c r="P216" s="47">
        <f>IF(F8="","",IF(F8&lt;=E215,0,IF(F8&gt;E215,(F8-E216)*A236)))</f>
        <v>0</v>
      </c>
      <c r="Q216" s="48"/>
      <c r="R216" s="49"/>
      <c r="T216" s="18" t="s">
        <v>59</v>
      </c>
      <c r="U216" s="19"/>
      <c r="V216" s="20"/>
    </row>
    <row r="217" spans="1:22" ht="15" hidden="1" customHeight="1" x14ac:dyDescent="0.25">
      <c r="E217" s="2"/>
      <c r="F217" s="2"/>
      <c r="G217" s="2"/>
      <c r="H217" s="2"/>
      <c r="O217" s="1"/>
      <c r="P217" s="1"/>
      <c r="Q217" s="1"/>
      <c r="R217" s="1"/>
    </row>
    <row r="218" spans="1:22" ht="15.75" hidden="1" customHeight="1" thickBot="1" x14ac:dyDescent="0.3"/>
    <row r="219" spans="1:22" ht="15.75" hidden="1" customHeight="1" thickBot="1" x14ac:dyDescent="0.3">
      <c r="L219" t="s">
        <v>16</v>
      </c>
      <c r="O219" s="47">
        <f>SUM(P212:P216)</f>
        <v>23370</v>
      </c>
      <c r="P219" s="48"/>
      <c r="Q219" s="48"/>
      <c r="R219" s="49"/>
    </row>
    <row r="220" spans="1:22" ht="15.75" hidden="1" customHeight="1" thickBot="1" x14ac:dyDescent="0.3"/>
    <row r="221" spans="1:22" ht="15.75" hidden="1" customHeight="1" thickBot="1" x14ac:dyDescent="0.3">
      <c r="B221" t="s">
        <v>21</v>
      </c>
      <c r="F221" s="107">
        <f>F25</f>
        <v>0</v>
      </c>
      <c r="G221" s="108"/>
      <c r="H221" s="108"/>
      <c r="I221" s="109"/>
      <c r="J221" t="s">
        <v>17</v>
      </c>
      <c r="O221" s="47">
        <f>IF(F8&lt;=0,0,F221*19%)</f>
        <v>0</v>
      </c>
      <c r="P221" s="48"/>
      <c r="Q221" s="48"/>
      <c r="R221" s="49"/>
    </row>
    <row r="222" spans="1:22" ht="15" hidden="1" customHeight="1" x14ac:dyDescent="0.25">
      <c r="O222" s="105" t="str">
        <f>IF(F25="","",IF(F25&lt;=0,"",IF(F4&lt;=0,"",IF(F8&lt;=0,"Non c'é imponibile",IF(F221&lt;=0,"","")))))</f>
        <v/>
      </c>
      <c r="P222" s="105"/>
      <c r="Q222" s="105"/>
      <c r="R222" s="105"/>
    </row>
    <row r="223" spans="1:22" ht="15.75" hidden="1" customHeight="1" thickBot="1" x14ac:dyDescent="0.3"/>
    <row r="224" spans="1:22" ht="15.75" hidden="1" customHeight="1" thickBot="1" x14ac:dyDescent="0.3">
      <c r="B224" t="s">
        <v>23</v>
      </c>
      <c r="O224" s="47">
        <f>IF(F8&lt;=0,0,IF(O219-O221&lt;=0,0,O219-O221))</f>
        <v>23370</v>
      </c>
      <c r="P224" s="48"/>
      <c r="Q224" s="48"/>
      <c r="R224" s="49"/>
    </row>
    <row r="225" spans="1:18" ht="15" hidden="1" customHeight="1" x14ac:dyDescent="0.25">
      <c r="O225" s="105" t="str">
        <f>IF(F4&lt;=0,"",IF(F8&lt;=0,"Non c'é imponibile",IF(O219-O221&lt;=0,"Saldo dare/avere &lt;= 0","")))</f>
        <v/>
      </c>
      <c r="P225" s="105"/>
      <c r="Q225" s="105"/>
      <c r="R225" s="105"/>
    </row>
    <row r="226" spans="1:18" ht="15" hidden="1" customHeight="1" thickBot="1" x14ac:dyDescent="0.3">
      <c r="B226" t="s">
        <v>43</v>
      </c>
      <c r="C226" t="s">
        <v>42</v>
      </c>
      <c r="G226" s="106">
        <f>IF(F8=0,"",O224/F4)</f>
        <v>0.33385714285714285</v>
      </c>
      <c r="H226" s="106"/>
    </row>
    <row r="227" spans="1:18" ht="15" hidden="1" customHeight="1" thickBot="1" x14ac:dyDescent="0.3">
      <c r="O227" s="47">
        <f>IF(J31=0,"",+J31-O28)</f>
        <v>0</v>
      </c>
      <c r="P227" s="48"/>
      <c r="Q227" s="48"/>
      <c r="R227" s="49"/>
    </row>
    <row r="228" spans="1:18" ht="15" hidden="1" customHeight="1" thickBot="1" x14ac:dyDescent="0.3"/>
    <row r="229" spans="1:18" ht="15" hidden="1" customHeight="1" thickBot="1" x14ac:dyDescent="0.3">
      <c r="B229" t="s">
        <v>60</v>
      </c>
      <c r="E229" s="101">
        <f>F198</f>
        <v>70000</v>
      </c>
      <c r="F229" s="48"/>
      <c r="G229" s="48"/>
      <c r="H229" s="49"/>
      <c r="I229" s="30" t="s">
        <v>62</v>
      </c>
      <c r="J229" s="102">
        <f>O224</f>
        <v>23370</v>
      </c>
      <c r="K229" s="103"/>
      <c r="L229" s="103"/>
      <c r="M229" s="104"/>
      <c r="O229" s="101">
        <f>F198-O224</f>
        <v>46630</v>
      </c>
      <c r="P229" s="48"/>
      <c r="Q229" s="48"/>
      <c r="R229" s="49"/>
    </row>
    <row r="230" spans="1:18" ht="15" hidden="1" customHeight="1" x14ac:dyDescent="0.25">
      <c r="A230" t="s">
        <v>20</v>
      </c>
    </row>
    <row r="231" spans="1:18" ht="15" hidden="1" customHeight="1" x14ac:dyDescent="0.25"/>
    <row r="232" spans="1:18" ht="15" hidden="1" customHeight="1" x14ac:dyDescent="0.25">
      <c r="A232" s="4">
        <v>0.23</v>
      </c>
    </row>
    <row r="233" spans="1:18" ht="15" hidden="1" customHeight="1" x14ac:dyDescent="0.25">
      <c r="A233" s="4">
        <v>0.27</v>
      </c>
    </row>
    <row r="234" spans="1:18" ht="15" hidden="1" customHeight="1" x14ac:dyDescent="0.25">
      <c r="A234" s="4">
        <v>0.38</v>
      </c>
    </row>
    <row r="235" spans="1:18" ht="15" hidden="1" customHeight="1" x14ac:dyDescent="0.25">
      <c r="A235" s="4">
        <v>0.41</v>
      </c>
    </row>
    <row r="236" spans="1:18" ht="15" hidden="1" customHeight="1" x14ac:dyDescent="0.25">
      <c r="A236" s="4">
        <v>0.43</v>
      </c>
    </row>
    <row r="237" spans="1:18" ht="15" hidden="1" customHeight="1" x14ac:dyDescent="0.25"/>
    <row r="238" spans="1:18" ht="15" hidden="1" customHeight="1" x14ac:dyDescent="0.25"/>
    <row r="239" spans="1:18" ht="15" hidden="1" customHeight="1" x14ac:dyDescent="0.25"/>
    <row r="240" spans="1:18" ht="15" hidden="1" customHeight="1" x14ac:dyDescent="0.25"/>
    <row r="241" spans="1:22" ht="15" hidden="1" customHeight="1" x14ac:dyDescent="0.25"/>
    <row r="242" spans="1:22" ht="15" hidden="1" customHeight="1" x14ac:dyDescent="0.25"/>
    <row r="243" spans="1:22" ht="15" hidden="1" customHeight="1" x14ac:dyDescent="0.25"/>
    <row r="244" spans="1:22" ht="15" hidden="1" customHeight="1" x14ac:dyDescent="0.25"/>
    <row r="245" spans="1:22" ht="15" hidden="1" customHeight="1" x14ac:dyDescent="0.25"/>
    <row r="246" spans="1:22" ht="15" hidden="1" customHeight="1" x14ac:dyDescent="0.25"/>
    <row r="247" spans="1:22" ht="15" hidden="1" customHeight="1" x14ac:dyDescent="0.25">
      <c r="A247" s="26" t="s">
        <v>48</v>
      </c>
    </row>
    <row r="248" spans="1:22" ht="15" hidden="1" customHeight="1" x14ac:dyDescent="0.25"/>
    <row r="249" spans="1:22" ht="15" hidden="1" customHeight="1" thickBot="1" x14ac:dyDescent="0.3"/>
    <row r="250" spans="1:22" ht="15" hidden="1" customHeight="1" thickBot="1" x14ac:dyDescent="0.3">
      <c r="B250" t="s">
        <v>18</v>
      </c>
      <c r="E250" s="45">
        <v>15000</v>
      </c>
      <c r="F250" s="45"/>
      <c r="G250" s="45"/>
      <c r="H250" s="45"/>
      <c r="I250">
        <v>23</v>
      </c>
      <c r="J250" s="45">
        <f>IF(F4&gt;E250,E250,F4)</f>
        <v>15000</v>
      </c>
      <c r="K250" s="45"/>
      <c r="L250" s="45"/>
      <c r="M250">
        <v>230</v>
      </c>
      <c r="N250">
        <v>23</v>
      </c>
      <c r="P250" s="47">
        <f>IF(F4&lt;=E250,F4*A270,E250*A270)</f>
        <v>3450</v>
      </c>
      <c r="Q250" s="48"/>
      <c r="R250" s="49"/>
      <c r="T250" s="18" t="s">
        <v>49</v>
      </c>
      <c r="U250" s="19"/>
      <c r="V250" s="20"/>
    </row>
    <row r="251" spans="1:22" ht="15.75" hidden="1" customHeight="1" thickBot="1" x14ac:dyDescent="0.3">
      <c r="A251" s="45">
        <v>15001</v>
      </c>
      <c r="B251" s="45"/>
      <c r="C251" s="45"/>
      <c r="D251" s="45"/>
      <c r="E251" s="45">
        <v>28000</v>
      </c>
      <c r="F251" s="45"/>
      <c r="G251" s="45"/>
      <c r="H251" s="45"/>
      <c r="I251">
        <v>27</v>
      </c>
      <c r="J251" s="45">
        <f>IF(F4&lt;=E250,0,IF(F4&gt;E251,E251-E250,F4-E250))</f>
        <v>13000</v>
      </c>
      <c r="K251" s="45"/>
      <c r="L251" s="45"/>
      <c r="M251">
        <v>231</v>
      </c>
      <c r="N251">
        <v>27</v>
      </c>
      <c r="P251" s="47">
        <f>IF(F4&lt;=E250,0,IF(F4&gt;E251,(E251-E250)*A271,(F4-E250)*A271))</f>
        <v>3510.0000000000005</v>
      </c>
      <c r="Q251" s="48"/>
      <c r="R251" s="49"/>
      <c r="T251" s="18" t="s">
        <v>50</v>
      </c>
      <c r="U251" s="19"/>
      <c r="V251" s="20"/>
    </row>
    <row r="252" spans="1:22" ht="15.75" hidden="1" customHeight="1" thickBot="1" x14ac:dyDescent="0.3">
      <c r="A252" s="45">
        <v>28001</v>
      </c>
      <c r="B252" s="45"/>
      <c r="C252" s="45"/>
      <c r="D252" s="45"/>
      <c r="E252" s="45">
        <v>55000</v>
      </c>
      <c r="F252" s="45"/>
      <c r="G252" s="45"/>
      <c r="H252" s="45"/>
      <c r="I252">
        <v>38</v>
      </c>
      <c r="J252" s="45">
        <f>IF(F4&lt;=E251,0,IF(F4&gt;E252,E252-E251,F4-E251))</f>
        <v>27000</v>
      </c>
      <c r="K252" s="45"/>
      <c r="L252" s="45"/>
      <c r="M252">
        <v>232</v>
      </c>
      <c r="N252">
        <v>38</v>
      </c>
      <c r="P252" s="47">
        <f>IF(F4&lt;=E251,0,IF(F4&gt;E252,(E252-E251)*A272,(F4-E251)*A272))</f>
        <v>10260</v>
      </c>
      <c r="Q252" s="48"/>
      <c r="R252" s="49"/>
      <c r="T252" s="18" t="s">
        <v>51</v>
      </c>
      <c r="U252" s="19"/>
      <c r="V252" s="20"/>
    </row>
    <row r="253" spans="1:22" ht="15.75" hidden="1" customHeight="1" thickBot="1" x14ac:dyDescent="0.3">
      <c r="A253" s="45">
        <v>55001</v>
      </c>
      <c r="B253" s="45"/>
      <c r="C253" s="45"/>
      <c r="D253" s="45"/>
      <c r="E253" s="45">
        <v>75000</v>
      </c>
      <c r="F253" s="45"/>
      <c r="G253" s="45"/>
      <c r="H253" s="45"/>
      <c r="I253">
        <v>41</v>
      </c>
      <c r="J253" s="45">
        <f>IF(F4&lt;=E252,0,IF(F4&gt;E253,E253-E252,F4-E252))</f>
        <v>15000</v>
      </c>
      <c r="K253" s="45"/>
      <c r="L253" s="45"/>
      <c r="M253">
        <v>233</v>
      </c>
      <c r="N253">
        <v>41</v>
      </c>
      <c r="P253" s="47">
        <f>IF(F4&lt;=E252,0,IF(F4&gt;E253,(E253-E252)*A273,(F4-E252)*A273))</f>
        <v>6150</v>
      </c>
      <c r="Q253" s="48"/>
      <c r="R253" s="49"/>
      <c r="T253" s="18" t="s">
        <v>52</v>
      </c>
      <c r="U253" s="19"/>
      <c r="V253" s="20"/>
    </row>
    <row r="254" spans="1:22" ht="15.75" hidden="1" customHeight="1" thickBot="1" x14ac:dyDescent="0.3">
      <c r="A254" s="2"/>
      <c r="B254" s="2" t="s">
        <v>14</v>
      </c>
      <c r="C254" s="2"/>
      <c r="D254" s="2"/>
      <c r="E254" s="45">
        <v>75000</v>
      </c>
      <c r="F254" s="45"/>
      <c r="G254" s="45"/>
      <c r="H254" s="45"/>
      <c r="I254" s="3">
        <v>43</v>
      </c>
      <c r="J254" s="45">
        <f>IF(F4&lt;=E253,0,IF(F4&gt;E253,F4-E253))</f>
        <v>0</v>
      </c>
      <c r="K254" s="45"/>
      <c r="L254" s="45"/>
      <c r="M254">
        <v>234</v>
      </c>
      <c r="N254">
        <v>43</v>
      </c>
      <c r="P254" s="47">
        <f>IF(F4&lt;=E253,0,IF(F4&gt;E253,(F4-E254)*A274))</f>
        <v>0</v>
      </c>
      <c r="Q254" s="48"/>
      <c r="R254" s="49"/>
      <c r="T254" s="18" t="s">
        <v>53</v>
      </c>
      <c r="U254" s="19"/>
      <c r="V254" s="20"/>
    </row>
    <row r="255" spans="1:22" ht="15.75" hidden="1" customHeight="1" x14ac:dyDescent="0.25">
      <c r="E255" s="2"/>
      <c r="F255" s="2"/>
      <c r="G255" s="2"/>
      <c r="H255" s="2"/>
      <c r="O255" s="1"/>
      <c r="P255" s="1"/>
      <c r="Q255" s="1"/>
      <c r="R255" s="1"/>
    </row>
    <row r="256" spans="1:22" ht="15.75" hidden="1" customHeight="1" thickBot="1" x14ac:dyDescent="0.3"/>
    <row r="257" spans="1:18" ht="15.75" hidden="1" customHeight="1" thickBot="1" x14ac:dyDescent="0.3">
      <c r="L257" t="s">
        <v>16</v>
      </c>
      <c r="O257" s="47">
        <f>SUM(P250:P254)</f>
        <v>23370</v>
      </c>
      <c r="P257" s="48"/>
      <c r="Q257" s="48"/>
      <c r="R257" s="49"/>
    </row>
    <row r="258" spans="1:18" ht="15.75" hidden="1" customHeight="1" thickBot="1" x14ac:dyDescent="0.3"/>
    <row r="259" spans="1:18" ht="15.75" hidden="1" customHeight="1" thickBot="1" x14ac:dyDescent="0.3">
      <c r="B259" t="s">
        <v>21</v>
      </c>
      <c r="F259" s="107">
        <f>F63</f>
        <v>0</v>
      </c>
      <c r="G259" s="108"/>
      <c r="H259" s="108"/>
      <c r="I259" s="109"/>
      <c r="J259" t="s">
        <v>17</v>
      </c>
      <c r="O259" s="47">
        <f>F259*19%</f>
        <v>0</v>
      </c>
      <c r="P259" s="48"/>
      <c r="Q259" s="48"/>
      <c r="R259" s="49"/>
    </row>
    <row r="260" spans="1:18" ht="15.75" hidden="1" customHeight="1" x14ac:dyDescent="0.25">
      <c r="O260" s="1"/>
      <c r="P260" s="1"/>
      <c r="Q260" s="1"/>
      <c r="R260" s="1"/>
    </row>
    <row r="261" spans="1:18" ht="15.75" hidden="1" customHeight="1" thickBot="1" x14ac:dyDescent="0.3"/>
    <row r="262" spans="1:18" ht="15.75" hidden="1" customHeight="1" thickBot="1" x14ac:dyDescent="0.3">
      <c r="B262" s="27" t="s">
        <v>54</v>
      </c>
      <c r="O262" s="47">
        <f>O257-O259</f>
        <v>23370</v>
      </c>
      <c r="P262" s="48"/>
      <c r="Q262" s="48"/>
      <c r="R262" s="49"/>
    </row>
    <row r="263" spans="1:18" ht="15" hidden="1" customHeight="1" x14ac:dyDescent="0.25">
      <c r="O263" s="3"/>
      <c r="P263" s="3"/>
      <c r="Q263" s="3"/>
      <c r="R263" s="3"/>
    </row>
    <row r="264" spans="1:18" ht="15.75" hidden="1" customHeight="1" x14ac:dyDescent="0.25">
      <c r="B264" t="s">
        <v>43</v>
      </c>
      <c r="C264" t="s">
        <v>42</v>
      </c>
      <c r="G264" s="106" t="str">
        <f>IF(F46=0,"",O262/F42)</f>
        <v/>
      </c>
      <c r="H264" s="106"/>
    </row>
    <row r="265" spans="1:18" ht="15.75" hidden="1" customHeight="1" x14ac:dyDescent="0.25"/>
    <row r="266" spans="1:18" ht="15.75" hidden="1" customHeight="1" x14ac:dyDescent="0.25"/>
    <row r="267" spans="1:18" ht="15.75" hidden="1" customHeight="1" x14ac:dyDescent="0.25"/>
    <row r="268" spans="1:18" ht="15" hidden="1" customHeight="1" x14ac:dyDescent="0.25">
      <c r="A268" t="s">
        <v>20</v>
      </c>
    </row>
    <row r="269" spans="1:18" ht="15" hidden="1" customHeight="1" x14ac:dyDescent="0.25"/>
    <row r="270" spans="1:18" ht="15" hidden="1" customHeight="1" x14ac:dyDescent="0.25">
      <c r="A270" s="4">
        <v>0.23</v>
      </c>
    </row>
    <row r="271" spans="1:18" ht="15" hidden="1" customHeight="1" x14ac:dyDescent="0.25">
      <c r="A271" s="4">
        <v>0.27</v>
      </c>
    </row>
    <row r="272" spans="1:18" ht="15" hidden="1" customHeight="1" x14ac:dyDescent="0.25">
      <c r="A272" s="4">
        <v>0.38</v>
      </c>
    </row>
    <row r="273" spans="1:1" ht="15" hidden="1" customHeight="1" x14ac:dyDescent="0.25">
      <c r="A273" s="4">
        <v>0.41</v>
      </c>
    </row>
    <row r="274" spans="1:1" ht="15" hidden="1" customHeight="1" x14ac:dyDescent="0.25">
      <c r="A274" s="4">
        <v>0.43</v>
      </c>
    </row>
    <row r="275" spans="1:1" ht="15.75" hidden="1" customHeight="1" x14ac:dyDescent="0.25"/>
    <row r="276" spans="1:1" ht="15" hidden="1" customHeight="1" x14ac:dyDescent="0.25"/>
    <row r="277" spans="1:1" ht="15.75" hidden="1" customHeight="1" x14ac:dyDescent="0.25"/>
    <row r="278" spans="1:1" ht="15.75" hidden="1" customHeight="1" x14ac:dyDescent="0.25"/>
    <row r="279" spans="1:1" ht="15.75" hidden="1" customHeight="1" x14ac:dyDescent="0.25"/>
    <row r="280" spans="1:1" ht="15" hidden="1" customHeight="1" x14ac:dyDescent="0.25"/>
    <row r="281" spans="1:1" ht="15" hidden="1" customHeight="1" x14ac:dyDescent="0.25"/>
    <row r="282" spans="1:1" ht="15.75" hidden="1" customHeight="1" x14ac:dyDescent="0.25"/>
    <row r="283" spans="1:1" ht="15" hidden="1" customHeight="1" x14ac:dyDescent="0.25"/>
    <row r="284" spans="1:1" ht="15" hidden="1" customHeight="1" x14ac:dyDescent="0.25"/>
    <row r="285" spans="1:1" ht="15" hidden="1" customHeight="1" x14ac:dyDescent="0.25"/>
    <row r="286" spans="1:1" ht="15" hidden="1" customHeight="1" x14ac:dyDescent="0.25"/>
    <row r="287" spans="1:1" ht="15" hidden="1" customHeight="1" x14ac:dyDescent="0.25"/>
    <row r="288" spans="1:1" ht="15" hidden="1" customHeight="1" x14ac:dyDescent="0.25"/>
    <row r="289" ht="15" hidden="1" customHeight="1" x14ac:dyDescent="0.25"/>
    <row r="290" ht="15" hidden="1" customHeight="1" x14ac:dyDescent="0.25"/>
    <row r="291" ht="15" hidden="1" customHeight="1" x14ac:dyDescent="0.25"/>
    <row r="292" ht="15" hidden="1" customHeight="1" x14ac:dyDescent="0.25"/>
    <row r="293" ht="15" hidden="1" customHeight="1" x14ac:dyDescent="0.25"/>
    <row r="294" ht="15" hidden="1" customHeight="1" x14ac:dyDescent="0.25"/>
    <row r="295" ht="15" hidden="1" customHeight="1" x14ac:dyDescent="0.25"/>
    <row r="296" ht="15" hidden="1" customHeight="1" x14ac:dyDescent="0.25"/>
    <row r="297" ht="15" hidden="1" customHeight="1" x14ac:dyDescent="0.25"/>
    <row r="298" ht="15" hidden="1" customHeight="1" x14ac:dyDescent="0.25"/>
    <row r="299" ht="15" hidden="1" customHeight="1" x14ac:dyDescent="0.25"/>
    <row r="300" ht="15" hidden="1" customHeight="1" x14ac:dyDescent="0.25"/>
    <row r="301" ht="15" hidden="1" customHeight="1" x14ac:dyDescent="0.25"/>
    <row r="302" ht="15" hidden="1" customHeight="1" x14ac:dyDescent="0.25"/>
    <row r="303" ht="15" hidden="1" customHeight="1" x14ac:dyDescent="0.25"/>
    <row r="304" ht="15" hidden="1" customHeight="1" x14ac:dyDescent="0.25"/>
    <row r="305" ht="15" hidden="1" customHeight="1" x14ac:dyDescent="0.25"/>
    <row r="306" ht="15" hidden="1" customHeight="1" x14ac:dyDescent="0.25"/>
    <row r="307" ht="15" hidden="1" customHeight="1" x14ac:dyDescent="0.25"/>
    <row r="308" ht="15" hidden="1" customHeight="1" x14ac:dyDescent="0.25"/>
    <row r="309" ht="15" hidden="1" customHeight="1" x14ac:dyDescent="0.25"/>
    <row r="310" ht="15" hidden="1" customHeight="1" x14ac:dyDescent="0.25"/>
    <row r="311" ht="15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  <row r="316" ht="15" hidden="1" customHeight="1" x14ac:dyDescent="0.25"/>
    <row r="317" ht="15" hidden="1" customHeight="1" x14ac:dyDescent="0.25"/>
    <row r="318" ht="15" hidden="1" customHeight="1" x14ac:dyDescent="0.25"/>
    <row r="319" ht="15" hidden="1" customHeight="1" x14ac:dyDescent="0.25"/>
    <row r="320" ht="15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  <row r="329" ht="15" hidden="1" customHeight="1" x14ac:dyDescent="0.25"/>
    <row r="330" ht="15" hidden="1" customHeight="1" x14ac:dyDescent="0.25"/>
    <row r="331" ht="15" hidden="1" customHeight="1" x14ac:dyDescent="0.25"/>
    <row r="332" ht="15" hidden="1" customHeight="1" x14ac:dyDescent="0.25"/>
    <row r="333" ht="15" hidden="1" customHeight="1" x14ac:dyDescent="0.25"/>
    <row r="334" ht="15" hidden="1" customHeight="1" x14ac:dyDescent="0.25"/>
    <row r="335" ht="15" hidden="1" customHeight="1" x14ac:dyDescent="0.25"/>
    <row r="336" ht="15" hidden="1" customHeight="1" x14ac:dyDescent="0.25"/>
    <row r="337" ht="15" hidden="1" customHeight="1" x14ac:dyDescent="0.25"/>
    <row r="338" ht="15" hidden="1" customHeight="1" x14ac:dyDescent="0.25"/>
    <row r="339" ht="15" hidden="1" customHeight="1" x14ac:dyDescent="0.25"/>
    <row r="340" ht="15" hidden="1" customHeight="1" x14ac:dyDescent="0.25"/>
    <row r="341" ht="15" hidden="1" customHeight="1" x14ac:dyDescent="0.25"/>
    <row r="342" ht="15" hidden="1" customHeight="1" x14ac:dyDescent="0.25"/>
    <row r="343" ht="15" hidden="1" customHeight="1" x14ac:dyDescent="0.25"/>
    <row r="344" ht="15" hidden="1" customHeight="1" x14ac:dyDescent="0.25"/>
    <row r="345" ht="15" hidden="1" customHeight="1" x14ac:dyDescent="0.25"/>
    <row r="346" ht="15" hidden="1" customHeight="1" x14ac:dyDescent="0.25"/>
    <row r="347" ht="15" hidden="1" customHeight="1" x14ac:dyDescent="0.25"/>
    <row r="348" ht="15" hidden="1" customHeight="1" x14ac:dyDescent="0.25"/>
    <row r="349" ht="15" hidden="1" customHeight="1" x14ac:dyDescent="0.25"/>
    <row r="350" ht="15" hidden="1" customHeight="1" x14ac:dyDescent="0.25"/>
    <row r="351" ht="15" hidden="1" customHeight="1" x14ac:dyDescent="0.25"/>
    <row r="352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  <row r="398" ht="15" hidden="1" customHeight="1" x14ac:dyDescent="0.25"/>
    <row r="399" ht="15" hidden="1" customHeight="1" x14ac:dyDescent="0.25"/>
    <row r="400" ht="15" hidden="1" customHeight="1" x14ac:dyDescent="0.25"/>
    <row r="401" ht="15" hidden="1" customHeight="1" x14ac:dyDescent="0.25"/>
    <row r="402" ht="15" hidden="1" customHeight="1" x14ac:dyDescent="0.25"/>
    <row r="403" ht="15" hidden="1" customHeight="1" x14ac:dyDescent="0.25"/>
    <row r="404" ht="15" hidden="1" customHeight="1" x14ac:dyDescent="0.25"/>
    <row r="405" ht="15" hidden="1" customHeight="1" x14ac:dyDescent="0.25"/>
    <row r="406" ht="15" hidden="1" customHeight="1" x14ac:dyDescent="0.25"/>
    <row r="407" ht="15" hidden="1" customHeight="1" x14ac:dyDescent="0.25"/>
    <row r="408" ht="15" hidden="1" customHeight="1" x14ac:dyDescent="0.25"/>
    <row r="409" ht="15" hidden="1" customHeight="1" x14ac:dyDescent="0.25"/>
    <row r="410" ht="15" hidden="1" customHeight="1" x14ac:dyDescent="0.25"/>
    <row r="411" ht="15" hidden="1" customHeight="1" x14ac:dyDescent="0.25"/>
    <row r="412" ht="15" hidden="1" customHeight="1" x14ac:dyDescent="0.25"/>
    <row r="413" ht="15" hidden="1" customHeight="1" x14ac:dyDescent="0.25"/>
    <row r="414" ht="15" hidden="1" customHeight="1" x14ac:dyDescent="0.25"/>
    <row r="415" ht="15" hidden="1" customHeight="1" x14ac:dyDescent="0.25"/>
    <row r="416" ht="15" hidden="1" customHeight="1" x14ac:dyDescent="0.25"/>
    <row r="417" ht="15" hidden="1" customHeight="1" x14ac:dyDescent="0.25"/>
    <row r="418" ht="15" hidden="1" customHeight="1" x14ac:dyDescent="0.25"/>
    <row r="419" ht="15" hidden="1" customHeight="1" x14ac:dyDescent="0.25"/>
    <row r="420" ht="15" hidden="1" customHeight="1" x14ac:dyDescent="0.25"/>
    <row r="421" ht="15" hidden="1" customHeight="1" x14ac:dyDescent="0.25"/>
    <row r="422" ht="15" hidden="1" customHeight="1" x14ac:dyDescent="0.25"/>
    <row r="423" ht="15" hidden="1" customHeight="1" x14ac:dyDescent="0.25"/>
    <row r="424" ht="15" hidden="1" customHeight="1" x14ac:dyDescent="0.25"/>
    <row r="425" ht="15" hidden="1" customHeight="1" x14ac:dyDescent="0.25"/>
    <row r="426" ht="15" hidden="1" customHeight="1" x14ac:dyDescent="0.25"/>
    <row r="427" ht="15" hidden="1" customHeight="1" x14ac:dyDescent="0.25"/>
    <row r="428" ht="15" hidden="1" customHeight="1" x14ac:dyDescent="0.25"/>
    <row r="429" ht="15" hidden="1" customHeight="1" x14ac:dyDescent="0.25"/>
    <row r="430" ht="15" hidden="1" customHeight="1" x14ac:dyDescent="0.25"/>
    <row r="431" ht="15" hidden="1" customHeight="1" x14ac:dyDescent="0.25"/>
    <row r="432" ht="15" hidden="1" customHeight="1" x14ac:dyDescent="0.25"/>
    <row r="433" ht="15" hidden="1" customHeight="1" x14ac:dyDescent="0.25"/>
    <row r="434" ht="15" hidden="1" customHeight="1" x14ac:dyDescent="0.25"/>
    <row r="435" ht="15" hidden="1" customHeight="1" x14ac:dyDescent="0.25"/>
    <row r="436" ht="15" hidden="1" customHeight="1" x14ac:dyDescent="0.25"/>
    <row r="437" ht="15" hidden="1" customHeight="1" x14ac:dyDescent="0.25"/>
    <row r="438" ht="15" hidden="1" customHeight="1" x14ac:dyDescent="0.25"/>
    <row r="439" ht="15" hidden="1" customHeight="1" x14ac:dyDescent="0.25"/>
    <row r="440" ht="15" hidden="1" customHeight="1" x14ac:dyDescent="0.25"/>
    <row r="441" ht="15" hidden="1" customHeight="1" x14ac:dyDescent="0.25"/>
    <row r="442" ht="15" hidden="1" customHeight="1" x14ac:dyDescent="0.25"/>
    <row r="443" ht="15" hidden="1" customHeight="1" x14ac:dyDescent="0.25"/>
    <row r="444" ht="15" hidden="1" customHeight="1" x14ac:dyDescent="0.25"/>
    <row r="445" ht="15" hidden="1" customHeight="1" x14ac:dyDescent="0.25"/>
    <row r="446" ht="15" hidden="1" customHeight="1" x14ac:dyDescent="0.25"/>
    <row r="447" ht="15" hidden="1" customHeight="1" x14ac:dyDescent="0.25"/>
    <row r="448" ht="15" hidden="1" customHeight="1" x14ac:dyDescent="0.25"/>
    <row r="449" ht="15" hidden="1" customHeight="1" x14ac:dyDescent="0.25"/>
    <row r="450" ht="15" hidden="1" customHeight="1" x14ac:dyDescent="0.25"/>
    <row r="451" ht="15" hidden="1" customHeight="1" x14ac:dyDescent="0.25"/>
    <row r="452" ht="15" hidden="1" customHeight="1" x14ac:dyDescent="0.25"/>
    <row r="453" ht="15" hidden="1" customHeight="1" x14ac:dyDescent="0.25"/>
    <row r="454" ht="15" hidden="1" customHeight="1" x14ac:dyDescent="0.25"/>
    <row r="455" ht="15" hidden="1" customHeight="1" x14ac:dyDescent="0.25"/>
    <row r="456" ht="15" hidden="1" customHeight="1" x14ac:dyDescent="0.25"/>
    <row r="457" ht="15" hidden="1" customHeight="1" x14ac:dyDescent="0.25"/>
    <row r="458" ht="15" hidden="1" customHeight="1" x14ac:dyDescent="0.25"/>
    <row r="459" ht="15" hidden="1" customHeight="1" x14ac:dyDescent="0.25"/>
    <row r="460" ht="15" hidden="1" customHeight="1" x14ac:dyDescent="0.25"/>
    <row r="461" ht="15" hidden="1" customHeight="1" x14ac:dyDescent="0.25"/>
    <row r="462" ht="15" hidden="1" customHeight="1" x14ac:dyDescent="0.25"/>
    <row r="463" ht="15" hidden="1" customHeight="1" x14ac:dyDescent="0.25"/>
    <row r="464" ht="15" hidden="1" customHeight="1" x14ac:dyDescent="0.25"/>
    <row r="465" ht="15" hidden="1" customHeight="1" x14ac:dyDescent="0.25"/>
    <row r="466" ht="15" hidden="1" customHeight="1" x14ac:dyDescent="0.25"/>
    <row r="467" ht="15" hidden="1" customHeight="1" x14ac:dyDescent="0.25"/>
    <row r="468" ht="15" hidden="1" customHeight="1" x14ac:dyDescent="0.25"/>
    <row r="469" ht="15" hidden="1" customHeight="1" x14ac:dyDescent="0.25"/>
    <row r="470" ht="15" hidden="1" customHeight="1" x14ac:dyDescent="0.25"/>
    <row r="471" ht="15" hidden="1" customHeight="1" x14ac:dyDescent="0.25"/>
    <row r="472" ht="15" hidden="1" customHeight="1" x14ac:dyDescent="0.25"/>
    <row r="473" ht="15" hidden="1" customHeight="1" x14ac:dyDescent="0.25"/>
    <row r="474" ht="15" hidden="1" customHeight="1" x14ac:dyDescent="0.25"/>
    <row r="475" ht="15" hidden="1" customHeight="1" x14ac:dyDescent="0.25"/>
    <row r="476" ht="15" hidden="1" customHeight="1" x14ac:dyDescent="0.25"/>
    <row r="477" ht="15" hidden="1" customHeight="1" x14ac:dyDescent="0.25"/>
    <row r="478" ht="15" hidden="1" customHeight="1" x14ac:dyDescent="0.25"/>
    <row r="479" ht="15" hidden="1" customHeight="1" x14ac:dyDescent="0.25"/>
    <row r="480" ht="15" hidden="1" customHeight="1" x14ac:dyDescent="0.25"/>
    <row r="481" ht="15" hidden="1" customHeight="1" x14ac:dyDescent="0.25"/>
    <row r="482" ht="15" hidden="1" customHeight="1" x14ac:dyDescent="0.25"/>
    <row r="483" ht="15" hidden="1" customHeight="1" x14ac:dyDescent="0.25"/>
    <row r="484" ht="15" hidden="1" customHeight="1" x14ac:dyDescent="0.25"/>
    <row r="485" ht="15" hidden="1" customHeight="1" x14ac:dyDescent="0.25"/>
    <row r="486" ht="15" hidden="1" customHeight="1" x14ac:dyDescent="0.25"/>
    <row r="487" ht="15" hidden="1" customHeight="1" x14ac:dyDescent="0.25"/>
    <row r="488" ht="15" hidden="1" customHeight="1" x14ac:dyDescent="0.25"/>
    <row r="489" ht="15" hidden="1" customHeight="1" x14ac:dyDescent="0.25"/>
    <row r="490" ht="15" hidden="1" customHeight="1" x14ac:dyDescent="0.25"/>
    <row r="491" ht="15" hidden="1" customHeight="1" x14ac:dyDescent="0.25"/>
    <row r="492" ht="15" hidden="1" customHeight="1" x14ac:dyDescent="0.25"/>
    <row r="493" ht="15" hidden="1" customHeight="1" x14ac:dyDescent="0.25"/>
    <row r="494" ht="15" hidden="1" customHeight="1" x14ac:dyDescent="0.25"/>
    <row r="495" ht="15" hidden="1" customHeight="1" x14ac:dyDescent="0.25"/>
    <row r="496" ht="15" hidden="1" customHeight="1" x14ac:dyDescent="0.25"/>
    <row r="497" ht="15" hidden="1" customHeight="1" x14ac:dyDescent="0.25"/>
    <row r="498" ht="15" hidden="1" customHeight="1" x14ac:dyDescent="0.25"/>
    <row r="499" ht="15" hidden="1" customHeight="1" x14ac:dyDescent="0.25"/>
    <row r="500" ht="15" hidden="1" customHeight="1" x14ac:dyDescent="0.25"/>
    <row r="501" ht="15" hidden="1" customHeight="1" x14ac:dyDescent="0.25"/>
    <row r="502" ht="15" hidden="1" customHeight="1" x14ac:dyDescent="0.25"/>
    <row r="503" ht="15" hidden="1" customHeight="1" x14ac:dyDescent="0.25"/>
    <row r="504" ht="15" hidden="1" customHeight="1" x14ac:dyDescent="0.25"/>
    <row r="505" ht="15" hidden="1" customHeight="1" x14ac:dyDescent="0.25"/>
    <row r="506" ht="15" hidden="1" customHeight="1" x14ac:dyDescent="0.25"/>
    <row r="507" ht="15" hidden="1" customHeight="1" x14ac:dyDescent="0.25"/>
    <row r="508" ht="15" hidden="1" customHeight="1" x14ac:dyDescent="0.25"/>
    <row r="509" ht="15" hidden="1" customHeight="1" x14ac:dyDescent="0.25"/>
    <row r="510" ht="15" hidden="1" customHeight="1" x14ac:dyDescent="0.25"/>
    <row r="511" ht="15" hidden="1" customHeight="1" x14ac:dyDescent="0.25"/>
    <row r="512" ht="15" hidden="1" customHeight="1" x14ac:dyDescent="0.25"/>
    <row r="513" ht="15" hidden="1" customHeight="1" x14ac:dyDescent="0.25"/>
    <row r="514" ht="15" hidden="1" customHeight="1" x14ac:dyDescent="0.25"/>
    <row r="515" ht="15" hidden="1" customHeight="1" x14ac:dyDescent="0.25"/>
    <row r="516" ht="15" hidden="1" customHeight="1" x14ac:dyDescent="0.25"/>
    <row r="517" ht="15" hidden="1" customHeight="1" x14ac:dyDescent="0.25"/>
    <row r="518" ht="15" hidden="1" customHeight="1" x14ac:dyDescent="0.25"/>
    <row r="519" ht="15" hidden="1" customHeight="1" x14ac:dyDescent="0.25"/>
    <row r="520" ht="15" hidden="1" customHeight="1" x14ac:dyDescent="0.25"/>
    <row r="521" ht="15" hidden="1" customHeight="1" x14ac:dyDescent="0.25"/>
    <row r="522" ht="15" hidden="1" customHeight="1" x14ac:dyDescent="0.25"/>
    <row r="523" ht="15" hidden="1" customHeight="1" x14ac:dyDescent="0.25"/>
    <row r="524" ht="15" hidden="1" customHeight="1" x14ac:dyDescent="0.25"/>
    <row r="525" ht="15" hidden="1" customHeight="1" x14ac:dyDescent="0.25"/>
    <row r="526" ht="15" hidden="1" customHeight="1" x14ac:dyDescent="0.25"/>
    <row r="527" ht="15" hidden="1" customHeight="1" x14ac:dyDescent="0.25"/>
    <row r="528" ht="15" hidden="1" customHeight="1" x14ac:dyDescent="0.25"/>
    <row r="529" ht="15" hidden="1" customHeight="1" x14ac:dyDescent="0.25"/>
    <row r="530" ht="15" hidden="1" customHeight="1" x14ac:dyDescent="0.25"/>
    <row r="531" ht="15" hidden="1" customHeight="1" x14ac:dyDescent="0.25"/>
    <row r="532" ht="15" hidden="1" customHeight="1" x14ac:dyDescent="0.25"/>
    <row r="533" ht="15" hidden="1" customHeight="1" x14ac:dyDescent="0.25"/>
    <row r="534" ht="15" hidden="1" customHeight="1" x14ac:dyDescent="0.25"/>
    <row r="535" ht="15" hidden="1" customHeight="1" x14ac:dyDescent="0.25"/>
    <row r="536" ht="15" hidden="1" customHeight="1" x14ac:dyDescent="0.25"/>
    <row r="537" ht="15" hidden="1" customHeight="1" x14ac:dyDescent="0.25"/>
    <row r="538" ht="15" hidden="1" customHeight="1" x14ac:dyDescent="0.25"/>
    <row r="539" ht="15" hidden="1" customHeight="1" x14ac:dyDescent="0.25"/>
    <row r="540" ht="15" hidden="1" customHeight="1" x14ac:dyDescent="0.25"/>
    <row r="541" ht="15" hidden="1" customHeight="1" x14ac:dyDescent="0.25"/>
    <row r="542" ht="15" hidden="1" customHeight="1" x14ac:dyDescent="0.25"/>
    <row r="543" ht="15" hidden="1" customHeight="1" x14ac:dyDescent="0.25"/>
    <row r="544" ht="15" hidden="1" customHeight="1" x14ac:dyDescent="0.25"/>
    <row r="545" ht="15" hidden="1" customHeight="1" x14ac:dyDescent="0.25"/>
    <row r="546" ht="15" hidden="1" customHeight="1" x14ac:dyDescent="0.25"/>
    <row r="547" ht="15" hidden="1" customHeight="1" x14ac:dyDescent="0.25"/>
    <row r="548" ht="15" hidden="1" customHeight="1" x14ac:dyDescent="0.25"/>
    <row r="549" ht="15" hidden="1" customHeight="1" x14ac:dyDescent="0.25"/>
    <row r="550" ht="15" hidden="1" customHeight="1" x14ac:dyDescent="0.25"/>
    <row r="551" ht="15" hidden="1" customHeight="1" x14ac:dyDescent="0.25"/>
    <row r="552" ht="15" hidden="1" customHeight="1" x14ac:dyDescent="0.25"/>
    <row r="553" ht="15" hidden="1" customHeight="1" x14ac:dyDescent="0.25"/>
    <row r="554" ht="15" hidden="1" customHeight="1" x14ac:dyDescent="0.25"/>
    <row r="555" ht="15" hidden="1" customHeight="1" x14ac:dyDescent="0.25"/>
    <row r="556" ht="15" hidden="1" customHeight="1" x14ac:dyDescent="0.25"/>
    <row r="557" ht="15" hidden="1" customHeight="1" x14ac:dyDescent="0.25"/>
    <row r="558" ht="15" hidden="1" customHeight="1" x14ac:dyDescent="0.25"/>
    <row r="559" ht="15" hidden="1" customHeight="1" x14ac:dyDescent="0.25"/>
    <row r="560" ht="15" hidden="1" customHeight="1" x14ac:dyDescent="0.25"/>
    <row r="561" ht="15" hidden="1" customHeight="1" x14ac:dyDescent="0.25"/>
    <row r="562" ht="15" hidden="1" customHeight="1" x14ac:dyDescent="0.25"/>
    <row r="563" ht="15" hidden="1" customHeight="1" x14ac:dyDescent="0.25"/>
    <row r="564" ht="15" hidden="1" customHeight="1" x14ac:dyDescent="0.25"/>
    <row r="565" ht="15" hidden="1" customHeight="1" x14ac:dyDescent="0.25"/>
    <row r="566" ht="15" hidden="1" customHeight="1" x14ac:dyDescent="0.25"/>
    <row r="567" ht="15" hidden="1" customHeight="1" x14ac:dyDescent="0.25"/>
    <row r="568" ht="15" hidden="1" customHeight="1" x14ac:dyDescent="0.25"/>
    <row r="569" ht="15" hidden="1" customHeight="1" x14ac:dyDescent="0.25"/>
    <row r="570" ht="15" hidden="1" customHeight="1" x14ac:dyDescent="0.25"/>
    <row r="571" ht="15" hidden="1" customHeight="1" x14ac:dyDescent="0.25"/>
    <row r="572" ht="15" hidden="1" customHeight="1" x14ac:dyDescent="0.25"/>
    <row r="573" ht="15" hidden="1" customHeight="1" x14ac:dyDescent="0.25"/>
    <row r="574" ht="15" hidden="1" customHeight="1" x14ac:dyDescent="0.25"/>
    <row r="575" ht="15" hidden="1" customHeight="1" x14ac:dyDescent="0.25"/>
    <row r="576" ht="15" hidden="1" customHeight="1" x14ac:dyDescent="0.25"/>
    <row r="577" ht="15" hidden="1" customHeight="1" x14ac:dyDescent="0.25"/>
    <row r="578" ht="15" hidden="1" customHeight="1" x14ac:dyDescent="0.25"/>
    <row r="579" ht="15" hidden="1" customHeight="1" x14ac:dyDescent="0.25"/>
    <row r="580" ht="15" hidden="1" customHeight="1" x14ac:dyDescent="0.25"/>
    <row r="581" ht="15" hidden="1" customHeight="1" x14ac:dyDescent="0.25"/>
    <row r="582" ht="15" hidden="1" customHeight="1" x14ac:dyDescent="0.25"/>
    <row r="583" ht="15" hidden="1" customHeight="1" x14ac:dyDescent="0.25"/>
    <row r="584" ht="15" hidden="1" customHeight="1" x14ac:dyDescent="0.25"/>
    <row r="585" ht="15" hidden="1" customHeight="1" x14ac:dyDescent="0.25"/>
    <row r="586" ht="15" hidden="1" customHeight="1" x14ac:dyDescent="0.25"/>
    <row r="587" ht="15" hidden="1" customHeight="1" x14ac:dyDescent="0.25"/>
    <row r="588" ht="15" hidden="1" customHeight="1" x14ac:dyDescent="0.25"/>
    <row r="589" ht="15" hidden="1" customHeight="1" x14ac:dyDescent="0.25"/>
    <row r="590" ht="15" hidden="1" customHeight="1" x14ac:dyDescent="0.25"/>
    <row r="591" ht="15" hidden="1" customHeight="1" x14ac:dyDescent="0.25"/>
    <row r="592" ht="15" hidden="1" customHeight="1" x14ac:dyDescent="0.25"/>
    <row r="593" ht="15" hidden="1" customHeight="1" x14ac:dyDescent="0.25"/>
    <row r="594" ht="15" hidden="1" customHeight="1" x14ac:dyDescent="0.25"/>
    <row r="595" ht="15" hidden="1" customHeight="1" x14ac:dyDescent="0.25"/>
    <row r="596" ht="15" hidden="1" customHeight="1" x14ac:dyDescent="0.25"/>
    <row r="597" ht="15" hidden="1" customHeight="1" x14ac:dyDescent="0.25"/>
    <row r="598" ht="15" hidden="1" customHeight="1" x14ac:dyDescent="0.25"/>
    <row r="599" ht="15" hidden="1" customHeight="1" x14ac:dyDescent="0.25"/>
    <row r="600" ht="15" hidden="1" customHeight="1" x14ac:dyDescent="0.25"/>
    <row r="601" ht="15" hidden="1" customHeight="1" x14ac:dyDescent="0.25"/>
    <row r="602" ht="15" hidden="1" customHeight="1" x14ac:dyDescent="0.25"/>
    <row r="603" ht="15" hidden="1" customHeight="1" x14ac:dyDescent="0.25"/>
    <row r="604" ht="15" hidden="1" customHeight="1" x14ac:dyDescent="0.25"/>
    <row r="605" ht="15" hidden="1" customHeight="1" x14ac:dyDescent="0.25"/>
    <row r="606" ht="15" hidden="1" customHeight="1" x14ac:dyDescent="0.25"/>
    <row r="607" ht="15" hidden="1" customHeight="1" x14ac:dyDescent="0.25"/>
    <row r="608" ht="15" hidden="1" customHeight="1" x14ac:dyDescent="0.25"/>
    <row r="609" ht="15" hidden="1" customHeight="1" x14ac:dyDescent="0.25"/>
    <row r="610" ht="15" hidden="1" customHeight="1" x14ac:dyDescent="0.25"/>
    <row r="611" ht="15" hidden="1" customHeight="1" x14ac:dyDescent="0.25"/>
    <row r="612" ht="15" hidden="1" customHeight="1" x14ac:dyDescent="0.25"/>
    <row r="613" ht="15" hidden="1" customHeight="1" x14ac:dyDescent="0.25"/>
    <row r="614" ht="15" hidden="1" customHeight="1" x14ac:dyDescent="0.25"/>
    <row r="615" ht="15" hidden="1" customHeight="1" x14ac:dyDescent="0.25"/>
    <row r="616" ht="15" hidden="1" customHeight="1" x14ac:dyDescent="0.25"/>
    <row r="617" ht="15" hidden="1" customHeight="1" x14ac:dyDescent="0.25"/>
    <row r="618" ht="15" hidden="1" customHeight="1" x14ac:dyDescent="0.25"/>
    <row r="619" ht="15" hidden="1" customHeight="1" x14ac:dyDescent="0.25"/>
    <row r="620" ht="15" hidden="1" customHeight="1" x14ac:dyDescent="0.25"/>
    <row r="621" ht="15" hidden="1" customHeight="1" x14ac:dyDescent="0.25"/>
    <row r="622" ht="15" hidden="1" customHeight="1" x14ac:dyDescent="0.25"/>
    <row r="623" ht="15" hidden="1" customHeight="1" x14ac:dyDescent="0.25"/>
    <row r="624" ht="15" hidden="1" customHeight="1" x14ac:dyDescent="0.25"/>
    <row r="625" ht="15" hidden="1" customHeight="1" x14ac:dyDescent="0.25"/>
    <row r="626" ht="15" hidden="1" customHeight="1" x14ac:dyDescent="0.25"/>
    <row r="627" ht="15" hidden="1" customHeight="1" x14ac:dyDescent="0.25"/>
    <row r="628" ht="15" hidden="1" customHeight="1" x14ac:dyDescent="0.25"/>
    <row r="629" ht="15" hidden="1" customHeight="1" x14ac:dyDescent="0.25"/>
    <row r="630" ht="15" hidden="1" customHeight="1" x14ac:dyDescent="0.25"/>
    <row r="631" ht="15" hidden="1" customHeight="1" x14ac:dyDescent="0.25"/>
    <row r="632" ht="15" hidden="1" customHeight="1" x14ac:dyDescent="0.25"/>
    <row r="633" ht="15" hidden="1" customHeight="1" x14ac:dyDescent="0.25"/>
    <row r="634" ht="15" hidden="1" customHeight="1" x14ac:dyDescent="0.25"/>
    <row r="635" ht="15" hidden="1" customHeight="1" x14ac:dyDescent="0.25"/>
    <row r="636" ht="15" hidden="1" customHeight="1" x14ac:dyDescent="0.25"/>
    <row r="637" ht="15" hidden="1" customHeight="1" x14ac:dyDescent="0.25"/>
    <row r="638" ht="15" hidden="1" customHeight="1" x14ac:dyDescent="0.25"/>
    <row r="639" ht="15" hidden="1" customHeight="1" x14ac:dyDescent="0.25"/>
    <row r="640" ht="15" hidden="1" customHeight="1" x14ac:dyDescent="0.25"/>
    <row r="641" ht="15" hidden="1" customHeight="1" x14ac:dyDescent="0.25"/>
    <row r="642" ht="15" hidden="1" customHeight="1" x14ac:dyDescent="0.25"/>
    <row r="643" ht="15" hidden="1" customHeight="1" x14ac:dyDescent="0.25"/>
    <row r="644" ht="15" hidden="1" customHeight="1" x14ac:dyDescent="0.25"/>
    <row r="645" ht="15" hidden="1" customHeight="1" x14ac:dyDescent="0.25"/>
    <row r="646" ht="15" hidden="1" customHeight="1" x14ac:dyDescent="0.25"/>
    <row r="647" ht="15" hidden="1" customHeight="1" x14ac:dyDescent="0.25"/>
    <row r="648" ht="15" hidden="1" customHeight="1" x14ac:dyDescent="0.25"/>
    <row r="649" ht="15" hidden="1" customHeight="1" x14ac:dyDescent="0.25"/>
    <row r="650" ht="15" hidden="1" customHeight="1" x14ac:dyDescent="0.25"/>
    <row r="651" ht="15" hidden="1" customHeight="1" x14ac:dyDescent="0.25"/>
    <row r="652" ht="15" hidden="1" customHeight="1" x14ac:dyDescent="0.25"/>
    <row r="653" ht="15" hidden="1" customHeight="1" x14ac:dyDescent="0.25"/>
    <row r="654" ht="15" hidden="1" customHeight="1" x14ac:dyDescent="0.25"/>
    <row r="655" ht="15" hidden="1" customHeight="1" x14ac:dyDescent="0.25"/>
    <row r="656" ht="15" hidden="1" customHeight="1" x14ac:dyDescent="0.25"/>
    <row r="657" ht="15" hidden="1" customHeight="1" x14ac:dyDescent="0.25"/>
    <row r="658" ht="15" hidden="1" customHeight="1" x14ac:dyDescent="0.25"/>
    <row r="659" ht="15" hidden="1" customHeight="1" x14ac:dyDescent="0.25"/>
    <row r="660" ht="15" hidden="1" customHeight="1" x14ac:dyDescent="0.25"/>
    <row r="661" ht="15" hidden="1" customHeight="1" x14ac:dyDescent="0.25"/>
    <row r="662" ht="15" hidden="1" customHeight="1" x14ac:dyDescent="0.25"/>
    <row r="663" ht="15" hidden="1" customHeight="1" x14ac:dyDescent="0.25"/>
    <row r="664" ht="15" hidden="1" customHeight="1" x14ac:dyDescent="0.25"/>
    <row r="665" ht="15" hidden="1" customHeight="1" x14ac:dyDescent="0.25"/>
    <row r="666" ht="15" hidden="1" customHeight="1" x14ac:dyDescent="0.25"/>
    <row r="667" ht="15" hidden="1" customHeight="1" x14ac:dyDescent="0.25"/>
    <row r="668" ht="15" hidden="1" customHeight="1" x14ac:dyDescent="0.25"/>
    <row r="669" ht="15" hidden="1" customHeight="1" x14ac:dyDescent="0.25"/>
    <row r="670" ht="15" hidden="1" customHeight="1" x14ac:dyDescent="0.25"/>
    <row r="671" ht="15" hidden="1" customHeight="1" x14ac:dyDescent="0.25"/>
    <row r="672" ht="15" hidden="1" customHeight="1" x14ac:dyDescent="0.25"/>
    <row r="673" ht="15" hidden="1" customHeight="1" x14ac:dyDescent="0.25"/>
    <row r="674" ht="15" hidden="1" customHeight="1" x14ac:dyDescent="0.25"/>
    <row r="675" ht="15" hidden="1" customHeight="1" x14ac:dyDescent="0.25"/>
    <row r="676" ht="15" hidden="1" customHeight="1" x14ac:dyDescent="0.25"/>
    <row r="677" ht="15" hidden="1" customHeight="1" x14ac:dyDescent="0.25"/>
    <row r="678" ht="15" hidden="1" customHeight="1" x14ac:dyDescent="0.25"/>
    <row r="679" ht="15" hidden="1" customHeight="1" x14ac:dyDescent="0.25"/>
    <row r="680" ht="15" hidden="1" customHeight="1" x14ac:dyDescent="0.25"/>
    <row r="681" ht="15" hidden="1" customHeight="1" x14ac:dyDescent="0.25"/>
    <row r="682" ht="15" hidden="1" customHeight="1" x14ac:dyDescent="0.25"/>
    <row r="683" ht="15" hidden="1" customHeight="1" x14ac:dyDescent="0.25"/>
    <row r="684" ht="15" hidden="1" customHeight="1" x14ac:dyDescent="0.25"/>
    <row r="685" ht="15" hidden="1" customHeight="1" x14ac:dyDescent="0.25"/>
    <row r="686" ht="15" hidden="1" customHeight="1" x14ac:dyDescent="0.25"/>
    <row r="687" ht="15" hidden="1" customHeight="1" x14ac:dyDescent="0.25"/>
    <row r="688" ht="15" hidden="1" customHeight="1" x14ac:dyDescent="0.25"/>
    <row r="689" ht="15" hidden="1" customHeight="1" x14ac:dyDescent="0.25"/>
    <row r="690" ht="15" hidden="1" customHeight="1" x14ac:dyDescent="0.25"/>
    <row r="691" ht="15" hidden="1" customHeight="1" x14ac:dyDescent="0.25"/>
    <row r="692" ht="15" hidden="1" customHeight="1" x14ac:dyDescent="0.25"/>
    <row r="693" ht="15" hidden="1" customHeight="1" x14ac:dyDescent="0.25"/>
    <row r="694" ht="15" hidden="1" customHeight="1" x14ac:dyDescent="0.25"/>
    <row r="695" ht="15" hidden="1" customHeight="1" x14ac:dyDescent="0.25"/>
    <row r="696" ht="15" hidden="1" customHeight="1" x14ac:dyDescent="0.25"/>
    <row r="697" ht="15" hidden="1" customHeight="1" x14ac:dyDescent="0.25"/>
    <row r="698" ht="15" hidden="1" customHeight="1" x14ac:dyDescent="0.25"/>
    <row r="699" ht="15" hidden="1" customHeight="1" x14ac:dyDescent="0.25"/>
    <row r="700" ht="15" hidden="1" customHeight="1" x14ac:dyDescent="0.25"/>
    <row r="701" ht="15" hidden="1" customHeight="1" x14ac:dyDescent="0.25"/>
    <row r="702" ht="15" hidden="1" customHeight="1" x14ac:dyDescent="0.25"/>
    <row r="703" ht="15" hidden="1" customHeight="1" x14ac:dyDescent="0.25"/>
    <row r="704" ht="15" hidden="1" customHeight="1" x14ac:dyDescent="0.25"/>
    <row r="705" ht="15" hidden="1" customHeight="1" x14ac:dyDescent="0.25"/>
    <row r="706" ht="15" hidden="1" customHeight="1" x14ac:dyDescent="0.25"/>
    <row r="707" ht="15" hidden="1" customHeight="1" x14ac:dyDescent="0.25"/>
    <row r="708" ht="15" hidden="1" customHeight="1" x14ac:dyDescent="0.25"/>
    <row r="709" ht="15" hidden="1" customHeight="1" x14ac:dyDescent="0.25"/>
    <row r="710" ht="15" hidden="1" customHeight="1" x14ac:dyDescent="0.25"/>
    <row r="711" ht="15" hidden="1" customHeight="1" x14ac:dyDescent="0.25"/>
    <row r="712" ht="15" hidden="1" customHeight="1" x14ac:dyDescent="0.25"/>
    <row r="713" ht="15" hidden="1" customHeight="1" x14ac:dyDescent="0.25"/>
    <row r="714" ht="15" hidden="1" customHeight="1" x14ac:dyDescent="0.25"/>
    <row r="715" ht="15" hidden="1" customHeight="1" x14ac:dyDescent="0.25"/>
    <row r="716" ht="15" hidden="1" customHeight="1" x14ac:dyDescent="0.25"/>
    <row r="717" ht="15" hidden="1" customHeight="1" x14ac:dyDescent="0.25"/>
    <row r="718" ht="15" hidden="1" customHeight="1" x14ac:dyDescent="0.25"/>
    <row r="719" ht="15" hidden="1" customHeight="1" x14ac:dyDescent="0.25"/>
    <row r="720" ht="15" hidden="1" customHeight="1" x14ac:dyDescent="0.25"/>
    <row r="721" ht="15" hidden="1" customHeight="1" x14ac:dyDescent="0.25"/>
    <row r="722" ht="15" hidden="1" customHeight="1" x14ac:dyDescent="0.25"/>
    <row r="723" ht="15" hidden="1" customHeight="1" x14ac:dyDescent="0.25"/>
    <row r="724" ht="15" hidden="1" customHeight="1" x14ac:dyDescent="0.25"/>
    <row r="725" ht="15" hidden="1" customHeight="1" x14ac:dyDescent="0.25"/>
    <row r="726" ht="15" hidden="1" customHeight="1" x14ac:dyDescent="0.25"/>
    <row r="727" ht="15" hidden="1" customHeight="1" x14ac:dyDescent="0.25"/>
    <row r="728" ht="15" hidden="1" customHeight="1" x14ac:dyDescent="0.25"/>
    <row r="729" ht="15" hidden="1" customHeight="1" x14ac:dyDescent="0.25"/>
    <row r="730" ht="15" hidden="1" customHeight="1" x14ac:dyDescent="0.25"/>
    <row r="731" ht="15" hidden="1" customHeight="1" x14ac:dyDescent="0.25"/>
    <row r="732" ht="15" hidden="1" customHeight="1" x14ac:dyDescent="0.25"/>
    <row r="733" ht="15" hidden="1" customHeight="1" x14ac:dyDescent="0.25"/>
    <row r="734" ht="15" hidden="1" customHeight="1" x14ac:dyDescent="0.25"/>
    <row r="735" ht="15" hidden="1" customHeight="1" x14ac:dyDescent="0.25"/>
    <row r="736" ht="15" hidden="1" customHeight="1" x14ac:dyDescent="0.25"/>
    <row r="737" ht="15" hidden="1" customHeight="1" x14ac:dyDescent="0.25"/>
    <row r="738" ht="15" hidden="1" customHeight="1" x14ac:dyDescent="0.25"/>
    <row r="739" ht="15" hidden="1" customHeight="1" x14ac:dyDescent="0.25"/>
    <row r="740" ht="15" hidden="1" customHeight="1" x14ac:dyDescent="0.25"/>
    <row r="741" ht="15" hidden="1" customHeight="1" x14ac:dyDescent="0.25"/>
    <row r="742" ht="15" hidden="1" customHeight="1" x14ac:dyDescent="0.25"/>
    <row r="743" ht="15" hidden="1" customHeight="1" x14ac:dyDescent="0.25"/>
    <row r="744" ht="15" hidden="1" customHeight="1" x14ac:dyDescent="0.25"/>
    <row r="745" ht="15" hidden="1" customHeight="1" x14ac:dyDescent="0.25"/>
    <row r="746" ht="15" hidden="1" customHeight="1" x14ac:dyDescent="0.25"/>
    <row r="747" ht="15" hidden="1" customHeight="1" x14ac:dyDescent="0.25"/>
    <row r="748" ht="15" hidden="1" customHeight="1" x14ac:dyDescent="0.25"/>
    <row r="749" ht="15" hidden="1" customHeight="1" x14ac:dyDescent="0.25"/>
    <row r="750" ht="15" hidden="1" customHeight="1" x14ac:dyDescent="0.25"/>
    <row r="751" ht="15" hidden="1" customHeight="1" x14ac:dyDescent="0.25"/>
    <row r="752" ht="15" hidden="1" customHeight="1" x14ac:dyDescent="0.25"/>
    <row r="753" ht="15" hidden="1" customHeight="1" x14ac:dyDescent="0.25"/>
    <row r="754" ht="15" hidden="1" customHeight="1" x14ac:dyDescent="0.25"/>
    <row r="755" ht="15" hidden="1" customHeight="1" x14ac:dyDescent="0.25"/>
    <row r="756" ht="15" hidden="1" customHeight="1" x14ac:dyDescent="0.25"/>
    <row r="757" ht="15" hidden="1" customHeight="1" x14ac:dyDescent="0.25"/>
    <row r="758" ht="15" hidden="1" customHeight="1" x14ac:dyDescent="0.25"/>
    <row r="759" ht="15" hidden="1" customHeight="1" x14ac:dyDescent="0.25"/>
    <row r="760" ht="15" hidden="1" customHeight="1" x14ac:dyDescent="0.25"/>
    <row r="761" ht="15" hidden="1" customHeight="1" x14ac:dyDescent="0.25"/>
    <row r="762" ht="15" hidden="1" customHeight="1" x14ac:dyDescent="0.25"/>
    <row r="763" ht="15" hidden="1" customHeight="1" x14ac:dyDescent="0.25"/>
    <row r="764" ht="15" hidden="1" customHeight="1" x14ac:dyDescent="0.25"/>
    <row r="765" ht="15" hidden="1" customHeight="1" x14ac:dyDescent="0.25"/>
    <row r="766" ht="15" hidden="1" customHeight="1" x14ac:dyDescent="0.25"/>
    <row r="767" ht="15" hidden="1" customHeight="1" x14ac:dyDescent="0.25"/>
    <row r="768" ht="15" hidden="1" customHeight="1" x14ac:dyDescent="0.25"/>
    <row r="769" ht="15" hidden="1" customHeight="1" x14ac:dyDescent="0.25"/>
    <row r="770" ht="15" hidden="1" customHeight="1" x14ac:dyDescent="0.25"/>
    <row r="771" ht="15" hidden="1" customHeight="1" x14ac:dyDescent="0.25"/>
    <row r="772" ht="15" hidden="1" customHeight="1" x14ac:dyDescent="0.25"/>
    <row r="773" ht="15" hidden="1" customHeight="1" x14ac:dyDescent="0.25"/>
    <row r="774" ht="15" hidden="1" customHeight="1" x14ac:dyDescent="0.25"/>
    <row r="775" ht="15" hidden="1" customHeight="1" x14ac:dyDescent="0.25"/>
    <row r="776" ht="15" hidden="1" customHeight="1" x14ac:dyDescent="0.25"/>
    <row r="777" ht="15" hidden="1" customHeight="1" x14ac:dyDescent="0.25"/>
    <row r="778" ht="15" hidden="1" customHeight="1" x14ac:dyDescent="0.25"/>
    <row r="779" ht="15" hidden="1" customHeight="1" x14ac:dyDescent="0.25"/>
    <row r="780" ht="15" hidden="1" customHeight="1" x14ac:dyDescent="0.25"/>
    <row r="781" ht="15" hidden="1" customHeight="1" x14ac:dyDescent="0.25"/>
    <row r="782" ht="15" hidden="1" customHeight="1" x14ac:dyDescent="0.25"/>
    <row r="783" ht="15" hidden="1" customHeight="1" x14ac:dyDescent="0.25"/>
    <row r="784" ht="15" hidden="1" customHeight="1" x14ac:dyDescent="0.25"/>
    <row r="785" ht="15" hidden="1" customHeight="1" x14ac:dyDescent="0.25"/>
    <row r="786" ht="15" hidden="1" customHeight="1" x14ac:dyDescent="0.25"/>
    <row r="787" ht="15" hidden="1" customHeight="1" x14ac:dyDescent="0.25"/>
    <row r="788" ht="15" hidden="1" customHeight="1" x14ac:dyDescent="0.25"/>
    <row r="789" ht="15" hidden="1" customHeight="1" x14ac:dyDescent="0.25"/>
    <row r="790" ht="15" hidden="1" customHeight="1" x14ac:dyDescent="0.25"/>
    <row r="791" ht="15" hidden="1" customHeight="1" x14ac:dyDescent="0.25"/>
    <row r="792" ht="15" hidden="1" customHeight="1" x14ac:dyDescent="0.25"/>
    <row r="793" ht="15" hidden="1" customHeight="1" x14ac:dyDescent="0.25"/>
    <row r="794" ht="15" hidden="1" customHeight="1" x14ac:dyDescent="0.25"/>
    <row r="795" ht="15" hidden="1" customHeight="1" x14ac:dyDescent="0.25"/>
    <row r="796" ht="15" hidden="1" customHeight="1" x14ac:dyDescent="0.25"/>
    <row r="797" ht="15" hidden="1" customHeight="1" x14ac:dyDescent="0.25"/>
    <row r="798" ht="15" hidden="1" customHeight="1" x14ac:dyDescent="0.25"/>
    <row r="799" ht="15" hidden="1" customHeight="1" x14ac:dyDescent="0.25"/>
    <row r="800" ht="15" hidden="1" customHeight="1" x14ac:dyDescent="0.25"/>
    <row r="801" ht="15" hidden="1" customHeight="1" x14ac:dyDescent="0.25"/>
    <row r="802" ht="15" hidden="1" customHeight="1" x14ac:dyDescent="0.25"/>
    <row r="803" ht="15" hidden="1" customHeight="1" x14ac:dyDescent="0.25"/>
    <row r="804" ht="15" hidden="1" customHeight="1" x14ac:dyDescent="0.25"/>
    <row r="805" ht="15" hidden="1" customHeight="1" x14ac:dyDescent="0.25"/>
    <row r="806" ht="15" hidden="1" customHeight="1" x14ac:dyDescent="0.25"/>
    <row r="807" ht="15" hidden="1" customHeight="1" x14ac:dyDescent="0.25"/>
    <row r="808" ht="15" hidden="1" customHeight="1" x14ac:dyDescent="0.25"/>
    <row r="809" ht="15" hidden="1" customHeight="1" x14ac:dyDescent="0.25"/>
    <row r="810" ht="15" hidden="1" customHeight="1" x14ac:dyDescent="0.25"/>
    <row r="811" ht="15" hidden="1" customHeight="1" x14ac:dyDescent="0.25"/>
    <row r="812" ht="15" hidden="1" customHeight="1" x14ac:dyDescent="0.25"/>
    <row r="813" ht="15" hidden="1" customHeight="1" x14ac:dyDescent="0.25"/>
    <row r="814" ht="15" hidden="1" customHeight="1" x14ac:dyDescent="0.25"/>
    <row r="815" ht="15" hidden="1" customHeight="1" x14ac:dyDescent="0.25"/>
    <row r="816" ht="15" hidden="1" customHeight="1" x14ac:dyDescent="0.25"/>
    <row r="817" ht="15" hidden="1" customHeight="1" x14ac:dyDescent="0.25"/>
    <row r="818" ht="15" hidden="1" customHeight="1" x14ac:dyDescent="0.25"/>
    <row r="819" ht="15" hidden="1" customHeight="1" x14ac:dyDescent="0.25"/>
    <row r="820" ht="15" hidden="1" customHeight="1" x14ac:dyDescent="0.25"/>
    <row r="821" ht="15" hidden="1" customHeight="1" x14ac:dyDescent="0.25"/>
    <row r="822" ht="15" hidden="1" customHeight="1" x14ac:dyDescent="0.25"/>
    <row r="823" ht="15" hidden="1" customHeight="1" x14ac:dyDescent="0.25"/>
    <row r="824" ht="15" hidden="1" customHeight="1" x14ac:dyDescent="0.25"/>
    <row r="825" ht="15" hidden="1" customHeight="1" x14ac:dyDescent="0.25"/>
    <row r="826" ht="15" hidden="1" customHeight="1" x14ac:dyDescent="0.25"/>
    <row r="827" ht="15" hidden="1" customHeight="1" x14ac:dyDescent="0.25"/>
    <row r="828" ht="15" hidden="1" customHeight="1" x14ac:dyDescent="0.25"/>
    <row r="829" ht="15" hidden="1" customHeight="1" x14ac:dyDescent="0.25"/>
    <row r="830" ht="15" hidden="1" customHeight="1" x14ac:dyDescent="0.25"/>
    <row r="831" ht="15" hidden="1" customHeight="1" x14ac:dyDescent="0.25"/>
    <row r="832" ht="15" hidden="1" customHeight="1" x14ac:dyDescent="0.25"/>
    <row r="833" ht="15" hidden="1" customHeight="1" x14ac:dyDescent="0.25"/>
    <row r="834" ht="15" hidden="1" customHeight="1" x14ac:dyDescent="0.25"/>
    <row r="835" ht="15" hidden="1" customHeight="1" x14ac:dyDescent="0.25"/>
    <row r="836" ht="15" hidden="1" customHeight="1" x14ac:dyDescent="0.25"/>
    <row r="837" ht="15" hidden="1" customHeight="1" x14ac:dyDescent="0.25"/>
    <row r="838" ht="15" hidden="1" customHeight="1" x14ac:dyDescent="0.25"/>
    <row r="839" ht="15" hidden="1" customHeight="1" x14ac:dyDescent="0.25"/>
    <row r="840" ht="15" hidden="1" customHeight="1" x14ac:dyDescent="0.25"/>
    <row r="841" ht="15" hidden="1" customHeight="1" x14ac:dyDescent="0.25"/>
    <row r="842" ht="15" hidden="1" customHeight="1" x14ac:dyDescent="0.25"/>
    <row r="843" ht="15" hidden="1" customHeight="1" x14ac:dyDescent="0.25"/>
    <row r="844" ht="15" hidden="1" customHeight="1" x14ac:dyDescent="0.25"/>
    <row r="845" ht="15" hidden="1" customHeight="1" x14ac:dyDescent="0.25"/>
    <row r="846" ht="15" hidden="1" customHeight="1" x14ac:dyDescent="0.25"/>
    <row r="847" ht="15" hidden="1" customHeight="1" x14ac:dyDescent="0.25"/>
    <row r="848" ht="15" hidden="1" customHeight="1" x14ac:dyDescent="0.25"/>
    <row r="849" ht="15" hidden="1" customHeight="1" x14ac:dyDescent="0.25"/>
    <row r="850" ht="15" hidden="1" customHeight="1" x14ac:dyDescent="0.25"/>
    <row r="851" ht="15" hidden="1" customHeight="1" x14ac:dyDescent="0.25"/>
    <row r="852" ht="15" hidden="1" customHeight="1" x14ac:dyDescent="0.25"/>
    <row r="853" ht="15" hidden="1" customHeight="1" x14ac:dyDescent="0.25"/>
    <row r="854" ht="15" hidden="1" customHeight="1" x14ac:dyDescent="0.25"/>
    <row r="855" ht="15" hidden="1" customHeight="1" x14ac:dyDescent="0.25"/>
    <row r="856" ht="15" hidden="1" customHeight="1" x14ac:dyDescent="0.25"/>
    <row r="857" ht="15" hidden="1" customHeight="1" x14ac:dyDescent="0.25"/>
    <row r="858" ht="15" hidden="1" customHeight="1" x14ac:dyDescent="0.25"/>
    <row r="859" ht="15" hidden="1" customHeight="1" x14ac:dyDescent="0.25"/>
    <row r="860" ht="15" hidden="1" customHeight="1" x14ac:dyDescent="0.25"/>
    <row r="861" ht="15" hidden="1" customHeight="1" x14ac:dyDescent="0.25"/>
    <row r="862" ht="15" hidden="1" customHeight="1" x14ac:dyDescent="0.25"/>
    <row r="863" ht="15" hidden="1" customHeight="1" x14ac:dyDescent="0.25"/>
    <row r="864" ht="15" hidden="1" customHeight="1" x14ac:dyDescent="0.25"/>
    <row r="865" ht="15" hidden="1" customHeight="1" x14ac:dyDescent="0.25"/>
    <row r="866" ht="15" hidden="1" customHeight="1" x14ac:dyDescent="0.25"/>
    <row r="867" ht="15" hidden="1" customHeight="1" x14ac:dyDescent="0.25"/>
    <row r="868" ht="15" hidden="1" customHeight="1" x14ac:dyDescent="0.25"/>
    <row r="869" ht="15" hidden="1" customHeight="1" x14ac:dyDescent="0.25"/>
    <row r="870" ht="15" hidden="1" customHeight="1" x14ac:dyDescent="0.25"/>
    <row r="871" ht="15" hidden="1" customHeight="1" x14ac:dyDescent="0.25"/>
    <row r="872" ht="15" hidden="1" customHeight="1" x14ac:dyDescent="0.25"/>
    <row r="873" ht="15" hidden="1" customHeight="1" x14ac:dyDescent="0.25"/>
    <row r="874" ht="15" hidden="1" customHeight="1" x14ac:dyDescent="0.25"/>
    <row r="875" ht="15" hidden="1" customHeight="1" x14ac:dyDescent="0.25"/>
    <row r="876" ht="15" hidden="1" customHeight="1" x14ac:dyDescent="0.25"/>
    <row r="877" ht="15" hidden="1" customHeight="1" x14ac:dyDescent="0.25"/>
    <row r="878" ht="15" hidden="1" customHeight="1" x14ac:dyDescent="0.25"/>
    <row r="879" ht="15" hidden="1" customHeight="1" x14ac:dyDescent="0.25"/>
    <row r="880" ht="15" hidden="1" customHeight="1" x14ac:dyDescent="0.25"/>
    <row r="881" ht="15" hidden="1" customHeight="1" x14ac:dyDescent="0.25"/>
    <row r="882" ht="15" hidden="1" customHeight="1" x14ac:dyDescent="0.25"/>
    <row r="883" ht="15" hidden="1" customHeight="1" x14ac:dyDescent="0.25"/>
    <row r="884" ht="15" hidden="1" customHeight="1" x14ac:dyDescent="0.25"/>
    <row r="885" ht="15" hidden="1" customHeight="1" x14ac:dyDescent="0.25"/>
    <row r="886" ht="15" hidden="1" customHeight="1" x14ac:dyDescent="0.25"/>
    <row r="887" ht="15" hidden="1" customHeight="1" x14ac:dyDescent="0.25"/>
    <row r="888" ht="15" hidden="1" customHeight="1" x14ac:dyDescent="0.25"/>
    <row r="889" ht="15" hidden="1" customHeight="1" x14ac:dyDescent="0.25"/>
    <row r="890" ht="15" hidden="1" customHeight="1" x14ac:dyDescent="0.25"/>
    <row r="891" ht="15" hidden="1" customHeight="1" x14ac:dyDescent="0.25"/>
    <row r="892" ht="15" hidden="1" customHeight="1" x14ac:dyDescent="0.25"/>
    <row r="893" ht="15" hidden="1" customHeight="1" x14ac:dyDescent="0.25"/>
    <row r="894" ht="15" hidden="1" customHeight="1" x14ac:dyDescent="0.25"/>
    <row r="895" ht="15" hidden="1" customHeight="1" x14ac:dyDescent="0.25"/>
    <row r="896" ht="15" hidden="1" customHeight="1" x14ac:dyDescent="0.25"/>
    <row r="897" ht="15" hidden="1" customHeight="1" x14ac:dyDescent="0.25"/>
    <row r="898" ht="15" hidden="1" customHeight="1" x14ac:dyDescent="0.25"/>
    <row r="899" ht="15" hidden="1" customHeight="1" x14ac:dyDescent="0.25"/>
    <row r="900" ht="15" hidden="1" customHeight="1" x14ac:dyDescent="0.25"/>
    <row r="901" ht="15" hidden="1" customHeight="1" x14ac:dyDescent="0.25"/>
    <row r="902" ht="15" hidden="1" customHeight="1" x14ac:dyDescent="0.25"/>
    <row r="903" ht="15" hidden="1" customHeight="1" x14ac:dyDescent="0.25"/>
    <row r="904" ht="15" hidden="1" customHeight="1" x14ac:dyDescent="0.25"/>
    <row r="905" ht="15" hidden="1" customHeight="1" x14ac:dyDescent="0.25"/>
    <row r="906" ht="15" hidden="1" customHeight="1" x14ac:dyDescent="0.25"/>
    <row r="907" ht="15" hidden="1" customHeight="1" x14ac:dyDescent="0.25"/>
    <row r="908" ht="15" hidden="1" customHeight="1" x14ac:dyDescent="0.25"/>
    <row r="909" ht="15" hidden="1" customHeight="1" x14ac:dyDescent="0.25"/>
    <row r="910" ht="15" hidden="1" customHeight="1" x14ac:dyDescent="0.25"/>
    <row r="911" ht="15" hidden="1" customHeight="1" x14ac:dyDescent="0.25"/>
    <row r="912" ht="15" hidden="1" customHeight="1" x14ac:dyDescent="0.25"/>
    <row r="913" ht="15" hidden="1" customHeight="1" x14ac:dyDescent="0.25"/>
    <row r="914" ht="15" hidden="1" customHeight="1" x14ac:dyDescent="0.25"/>
    <row r="915" ht="15" hidden="1" customHeight="1" x14ac:dyDescent="0.25"/>
    <row r="916" ht="15" hidden="1" customHeight="1" x14ac:dyDescent="0.25"/>
    <row r="917" ht="15" hidden="1" customHeight="1" x14ac:dyDescent="0.25"/>
    <row r="918" ht="15" hidden="1" customHeight="1" x14ac:dyDescent="0.25"/>
    <row r="919" ht="15" hidden="1" customHeight="1" x14ac:dyDescent="0.25"/>
    <row r="920" ht="15" hidden="1" customHeight="1" x14ac:dyDescent="0.25"/>
    <row r="921" ht="15" hidden="1" customHeight="1" x14ac:dyDescent="0.25"/>
    <row r="922" ht="15" hidden="1" customHeight="1" x14ac:dyDescent="0.25"/>
    <row r="923" ht="15" hidden="1" customHeight="1" x14ac:dyDescent="0.25"/>
    <row r="924" ht="15" hidden="1" customHeight="1" x14ac:dyDescent="0.25"/>
    <row r="925" ht="15" hidden="1" customHeight="1" x14ac:dyDescent="0.25"/>
    <row r="926" ht="15" hidden="1" customHeight="1" x14ac:dyDescent="0.25"/>
    <row r="927" ht="15" hidden="1" customHeight="1" x14ac:dyDescent="0.25"/>
    <row r="928" ht="15" hidden="1" customHeight="1" x14ac:dyDescent="0.25"/>
    <row r="929" ht="15" hidden="1" customHeight="1" x14ac:dyDescent="0.25"/>
    <row r="930" ht="15" hidden="1" customHeight="1" x14ac:dyDescent="0.25"/>
    <row r="931" ht="15" hidden="1" customHeight="1" x14ac:dyDescent="0.25"/>
    <row r="932" ht="15" hidden="1" customHeight="1" x14ac:dyDescent="0.25"/>
    <row r="933" ht="15" hidden="1" customHeight="1" x14ac:dyDescent="0.25"/>
    <row r="934" ht="15" hidden="1" customHeight="1" x14ac:dyDescent="0.25"/>
    <row r="935" ht="15" hidden="1" customHeight="1" x14ac:dyDescent="0.25"/>
    <row r="936" ht="15" hidden="1" customHeight="1" x14ac:dyDescent="0.25"/>
    <row r="937" ht="15" hidden="1" customHeight="1" x14ac:dyDescent="0.25"/>
    <row r="938" ht="15" hidden="1" customHeight="1" x14ac:dyDescent="0.25"/>
    <row r="939" ht="15" hidden="1" customHeight="1" x14ac:dyDescent="0.25"/>
    <row r="940" ht="15" hidden="1" customHeight="1" x14ac:dyDescent="0.25"/>
    <row r="941" ht="15" hidden="1" customHeight="1" x14ac:dyDescent="0.25"/>
    <row r="942" ht="15" hidden="1" customHeight="1" x14ac:dyDescent="0.25"/>
    <row r="943" ht="15" hidden="1" customHeight="1" x14ac:dyDescent="0.25"/>
    <row r="944" ht="15" hidden="1" customHeight="1" x14ac:dyDescent="0.25"/>
    <row r="945" ht="15" hidden="1" customHeight="1" x14ac:dyDescent="0.25"/>
    <row r="946" ht="15" hidden="1" customHeight="1" x14ac:dyDescent="0.25"/>
    <row r="947" ht="15" hidden="1" customHeight="1" x14ac:dyDescent="0.25"/>
    <row r="948" ht="15" hidden="1" customHeight="1" x14ac:dyDescent="0.25"/>
    <row r="949" ht="15" hidden="1" customHeight="1" x14ac:dyDescent="0.25"/>
    <row r="950" ht="15" hidden="1" customHeight="1" x14ac:dyDescent="0.25"/>
    <row r="951" ht="15" hidden="1" customHeight="1" x14ac:dyDescent="0.25"/>
    <row r="952" ht="15" hidden="1" customHeight="1" x14ac:dyDescent="0.25"/>
    <row r="953" ht="15" hidden="1" customHeight="1" x14ac:dyDescent="0.25"/>
    <row r="954" ht="15" hidden="1" customHeight="1" x14ac:dyDescent="0.25"/>
    <row r="955" ht="15" hidden="1" customHeight="1" x14ac:dyDescent="0.25"/>
    <row r="956" ht="15" hidden="1" customHeight="1" x14ac:dyDescent="0.25"/>
    <row r="957" ht="15" hidden="1" customHeight="1" x14ac:dyDescent="0.25"/>
    <row r="958" ht="15" hidden="1" customHeight="1" x14ac:dyDescent="0.25"/>
    <row r="959" ht="15" hidden="1" customHeight="1" x14ac:dyDescent="0.25"/>
    <row r="960" ht="15" hidden="1" customHeight="1" x14ac:dyDescent="0.25"/>
    <row r="961" ht="15" hidden="1" customHeight="1" x14ac:dyDescent="0.25"/>
    <row r="962" ht="15" hidden="1" customHeight="1" x14ac:dyDescent="0.25"/>
    <row r="963" ht="15" hidden="1" customHeight="1" x14ac:dyDescent="0.25"/>
    <row r="964" ht="15" hidden="1" customHeight="1" x14ac:dyDescent="0.25"/>
    <row r="965" ht="15" hidden="1" customHeight="1" x14ac:dyDescent="0.25"/>
    <row r="966" ht="15" hidden="1" customHeight="1" x14ac:dyDescent="0.25"/>
    <row r="967" ht="15" hidden="1" customHeight="1" x14ac:dyDescent="0.25"/>
    <row r="968" ht="15" hidden="1" customHeight="1" x14ac:dyDescent="0.25"/>
    <row r="969" ht="15" hidden="1" customHeight="1" x14ac:dyDescent="0.25"/>
    <row r="970" ht="15" hidden="1" customHeight="1" x14ac:dyDescent="0.25"/>
    <row r="971" ht="15" hidden="1" customHeight="1" x14ac:dyDescent="0.25"/>
    <row r="972" ht="15" hidden="1" customHeight="1" x14ac:dyDescent="0.25"/>
    <row r="973" ht="15" hidden="1" customHeight="1" x14ac:dyDescent="0.25"/>
    <row r="974" ht="15" hidden="1" customHeight="1" x14ac:dyDescent="0.25"/>
    <row r="975" ht="15" hidden="1" customHeight="1" x14ac:dyDescent="0.25"/>
    <row r="976" ht="15" hidden="1" customHeight="1" x14ac:dyDescent="0.25"/>
    <row r="977" ht="15" hidden="1" customHeight="1" x14ac:dyDescent="0.25"/>
    <row r="978" ht="15" hidden="1" customHeight="1" x14ac:dyDescent="0.25"/>
    <row r="979" ht="15" hidden="1" customHeight="1" x14ac:dyDescent="0.25"/>
    <row r="980" ht="15" hidden="1" customHeight="1" x14ac:dyDescent="0.25"/>
    <row r="981" ht="15" hidden="1" customHeight="1" x14ac:dyDescent="0.25"/>
    <row r="982" ht="15" hidden="1" customHeight="1" x14ac:dyDescent="0.25"/>
    <row r="983" ht="15" hidden="1" customHeight="1" x14ac:dyDescent="0.25"/>
    <row r="984" ht="15" hidden="1" customHeight="1" x14ac:dyDescent="0.25"/>
    <row r="985" ht="15" hidden="1" customHeight="1" x14ac:dyDescent="0.25"/>
    <row r="986" ht="15" hidden="1" customHeight="1" x14ac:dyDescent="0.25"/>
    <row r="987" ht="15" hidden="1" customHeight="1" x14ac:dyDescent="0.25"/>
    <row r="988" ht="15" hidden="1" customHeight="1" x14ac:dyDescent="0.25"/>
    <row r="989" ht="15" hidden="1" customHeight="1" x14ac:dyDescent="0.25"/>
    <row r="990" ht="15" hidden="1" customHeight="1" x14ac:dyDescent="0.25"/>
    <row r="991" ht="15" hidden="1" customHeight="1" x14ac:dyDescent="0.25"/>
    <row r="992" ht="15" hidden="1" customHeight="1" x14ac:dyDescent="0.25"/>
    <row r="993" spans="1:33" ht="15" hidden="1" customHeight="1" x14ac:dyDescent="0.25"/>
    <row r="994" spans="1:33" ht="15" hidden="1" customHeight="1" x14ac:dyDescent="0.25"/>
    <row r="995" spans="1:33" ht="15" hidden="1" customHeight="1" x14ac:dyDescent="0.25"/>
    <row r="996" spans="1:33" ht="15" hidden="1" customHeight="1" x14ac:dyDescent="0.25"/>
    <row r="997" spans="1:33" ht="15" hidden="1" customHeight="1" x14ac:dyDescent="0.25"/>
    <row r="998" spans="1:33" ht="15" hidden="1" customHeight="1" x14ac:dyDescent="0.25"/>
    <row r="999" spans="1:33" ht="15" hidden="1" customHeight="1" x14ac:dyDescent="0.25"/>
    <row r="1000" spans="1:33" ht="15" customHeight="1" x14ac:dyDescent="0.25"/>
    <row r="1001" spans="1:33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</row>
  </sheetData>
  <sheetProtection password="DD86" sheet="1" objects="1" scenarios="1"/>
  <mergeCells count="104">
    <mergeCell ref="O262:R262"/>
    <mergeCell ref="F199:J199"/>
    <mergeCell ref="F198:J198"/>
    <mergeCell ref="F200:J200"/>
    <mergeCell ref="G226:H226"/>
    <mergeCell ref="G264:H264"/>
    <mergeCell ref="E254:H254"/>
    <mergeCell ref="J254:L254"/>
    <mergeCell ref="P254:R254"/>
    <mergeCell ref="O257:R257"/>
    <mergeCell ref="F259:I259"/>
    <mergeCell ref="O259:R259"/>
    <mergeCell ref="O227:R227"/>
    <mergeCell ref="O225:R225"/>
    <mergeCell ref="E213:H213"/>
    <mergeCell ref="E215:H215"/>
    <mergeCell ref="E216:H216"/>
    <mergeCell ref="F221:I221"/>
    <mergeCell ref="E250:H250"/>
    <mergeCell ref="J250:L250"/>
    <mergeCell ref="P250:R250"/>
    <mergeCell ref="J215:L215"/>
    <mergeCell ref="J216:L216"/>
    <mergeCell ref="P215:R215"/>
    <mergeCell ref="A252:D252"/>
    <mergeCell ref="E252:H252"/>
    <mergeCell ref="J252:L252"/>
    <mergeCell ref="P252:R252"/>
    <mergeCell ref="A253:D253"/>
    <mergeCell ref="E253:H253"/>
    <mergeCell ref="J253:L253"/>
    <mergeCell ref="P253:R253"/>
    <mergeCell ref="J214:L214"/>
    <mergeCell ref="O229:R229"/>
    <mergeCell ref="E229:H229"/>
    <mergeCell ref="J229:M229"/>
    <mergeCell ref="P214:R214"/>
    <mergeCell ref="A251:D251"/>
    <mergeCell ref="E251:H251"/>
    <mergeCell ref="J251:L251"/>
    <mergeCell ref="P251:R251"/>
    <mergeCell ref="O222:R222"/>
    <mergeCell ref="P216:R216"/>
    <mergeCell ref="O221:R221"/>
    <mergeCell ref="O224:R224"/>
    <mergeCell ref="O219:R219"/>
    <mergeCell ref="A214:D214"/>
    <mergeCell ref="E214:H214"/>
    <mergeCell ref="D1:M2"/>
    <mergeCell ref="F11:H11"/>
    <mergeCell ref="F4:J4"/>
    <mergeCell ref="F6:J6"/>
    <mergeCell ref="F8:J8"/>
    <mergeCell ref="P12:R12"/>
    <mergeCell ref="P14:R14"/>
    <mergeCell ref="P16:R16"/>
    <mergeCell ref="P18:R18"/>
    <mergeCell ref="M14:N14"/>
    <mergeCell ref="I14:K14"/>
    <mergeCell ref="I12:K12"/>
    <mergeCell ref="F13:H13"/>
    <mergeCell ref="M12:N12"/>
    <mergeCell ref="F15:H15"/>
    <mergeCell ref="F17:H17"/>
    <mergeCell ref="C14:E14"/>
    <mergeCell ref="P10:R10"/>
    <mergeCell ref="P20:R20"/>
    <mergeCell ref="O23:R23"/>
    <mergeCell ref="O25:R25"/>
    <mergeCell ref="C18:E18"/>
    <mergeCell ref="I18:K18"/>
    <mergeCell ref="M18:N18"/>
    <mergeCell ref="O38:R39"/>
    <mergeCell ref="A38:E39"/>
    <mergeCell ref="F38:H39"/>
    <mergeCell ref="I38:I39"/>
    <mergeCell ref="F19:H19"/>
    <mergeCell ref="C16:E16"/>
    <mergeCell ref="F21:H21"/>
    <mergeCell ref="F25:I25"/>
    <mergeCell ref="B28:N29"/>
    <mergeCell ref="J31:M32"/>
    <mergeCell ref="I16:K16"/>
    <mergeCell ref="M16:N16"/>
    <mergeCell ref="A213:D213"/>
    <mergeCell ref="J35:M36"/>
    <mergeCell ref="I20:K20"/>
    <mergeCell ref="M20:N20"/>
    <mergeCell ref="J38:M39"/>
    <mergeCell ref="F32:G33"/>
    <mergeCell ref="B32:E33"/>
    <mergeCell ref="O28:R29"/>
    <mergeCell ref="A215:D215"/>
    <mergeCell ref="J213:L213"/>
    <mergeCell ref="H204:J204"/>
    <mergeCell ref="H205:J205"/>
    <mergeCell ref="H206:J206"/>
    <mergeCell ref="H207:J207"/>
    <mergeCell ref="H208:J208"/>
    <mergeCell ref="E212:H212"/>
    <mergeCell ref="P212:R212"/>
    <mergeCell ref="J212:L212"/>
    <mergeCell ref="P213:R213"/>
    <mergeCell ref="O35:R36"/>
  </mergeCells>
  <hyperlinks>
    <hyperlink ref="M8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Sig. Mezzacapo</dc:creator>
  <cp:lastModifiedBy>aluppi</cp:lastModifiedBy>
  <cp:lastPrinted>2016-04-12T19:49:47Z</cp:lastPrinted>
  <dcterms:created xsi:type="dcterms:W3CDTF">2015-04-15T14:05:20Z</dcterms:created>
  <dcterms:modified xsi:type="dcterms:W3CDTF">2016-05-20T08:44:42Z</dcterms:modified>
</cp:coreProperties>
</file>