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D86" lockStructure="1"/>
  <bookViews>
    <workbookView xWindow="360" yWindow="150" windowWidth="10515" windowHeight="28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Foglio1!$A$1:$R$46</definedName>
  </definedNames>
  <calcPr calcId="144525"/>
</workbook>
</file>

<file path=xl/calcChain.xml><?xml version="1.0" encoding="utf-8"?>
<calcChain xmlns="http://schemas.openxmlformats.org/spreadsheetml/2006/main">
  <c r="A283" i="1" l="1"/>
  <c r="A282" i="1"/>
  <c r="J280" i="1"/>
  <c r="O9" i="1" s="1"/>
  <c r="A280" i="1"/>
  <c r="A75" i="1"/>
  <c r="N30" i="1" s="1"/>
  <c r="A278" i="1"/>
  <c r="H12" i="1" l="1"/>
  <c r="A284" i="1" s="1"/>
  <c r="H24" i="1" s="1"/>
  <c r="W279" i="1"/>
  <c r="H22" i="1"/>
  <c r="A80" i="1" s="1"/>
  <c r="N26" i="1" s="1"/>
  <c r="H20" i="1"/>
  <c r="E17" i="1"/>
  <c r="A275" i="1" l="1"/>
  <c r="L18" i="1" s="1"/>
  <c r="A281" i="1"/>
  <c r="Q17" i="1" s="1"/>
  <c r="A285" i="1"/>
  <c r="H26" i="1" s="1"/>
  <c r="A286" i="1" s="1"/>
  <c r="J204" i="1" l="1"/>
  <c r="B38" i="1"/>
  <c r="H28" i="1"/>
  <c r="A287" i="1" s="1"/>
  <c r="H32" i="1" l="1"/>
  <c r="B291" i="1" l="1"/>
  <c r="L32" i="1" s="1"/>
  <c r="A290" i="1"/>
  <c r="L31" i="1" s="1"/>
  <c r="J206" i="1"/>
  <c r="L36" i="1" s="1"/>
  <c r="A308" i="1" l="1"/>
  <c r="H42" i="1" s="1"/>
  <c r="B303" i="1"/>
  <c r="L41" i="1" s="1"/>
  <c r="F305" i="1" s="1"/>
  <c r="A292" i="1"/>
  <c r="L33" i="1" s="1"/>
  <c r="B293" i="1" s="1"/>
  <c r="N34" i="1" s="1"/>
  <c r="L43" i="1" l="1"/>
</calcChain>
</file>

<file path=xl/sharedStrings.xml><?xml version="1.0" encoding="utf-8"?>
<sst xmlns="http://schemas.openxmlformats.org/spreadsheetml/2006/main" count="116" uniqueCount="110">
  <si>
    <t>NOMINATIVO :</t>
  </si>
  <si>
    <t>ETA'</t>
  </si>
  <si>
    <t>IMPORTO PENSIONE</t>
  </si>
  <si>
    <t xml:space="preserve">ANNO PENSIONE </t>
  </si>
  <si>
    <t>DURATA</t>
  </si>
  <si>
    <t>IMPORTO RIVALUTATO STIPENDIO</t>
  </si>
  <si>
    <t>MONTANTE UTILE</t>
  </si>
  <si>
    <t>IMPORTO CONTRIBUTO ANNUO PIP/FONDO PENSIONE</t>
  </si>
  <si>
    <t>ANNO STIPULA</t>
  </si>
  <si>
    <t>Indici Istat</t>
  </si>
  <si>
    <t>coefficienti presunti conversione in rendita</t>
  </si>
  <si>
    <t>diversa %copertura</t>
  </si>
  <si>
    <t xml:space="preserve">INTEGRAZIONE RENDITA </t>
  </si>
  <si>
    <t>IPOTESI TASSO DI INTERESSE</t>
  </si>
  <si>
    <t>L36</t>
  </si>
  <si>
    <t>N.B.</t>
  </si>
  <si>
    <t xml:space="preserve">Le caselle  di colore </t>
  </si>
  <si>
    <t xml:space="preserve">sono da selezionare </t>
  </si>
  <si>
    <t>mediante la freccia ed il cursore che appare subito dopo aver cliccato sulla casella</t>
  </si>
  <si>
    <t xml:space="preserve">sono scrivibili, quindi </t>
  </si>
  <si>
    <t>importo assegno sociale</t>
  </si>
  <si>
    <t xml:space="preserve">anno  </t>
  </si>
  <si>
    <t>€</t>
  </si>
  <si>
    <t xml:space="preserve"> </t>
  </si>
  <si>
    <t>E17</t>
  </si>
  <si>
    <t>Q17</t>
  </si>
  <si>
    <t>H20</t>
  </si>
  <si>
    <t>H10</t>
  </si>
  <si>
    <t>H12</t>
  </si>
  <si>
    <t>H26</t>
  </si>
  <si>
    <t>H28</t>
  </si>
  <si>
    <t>H32</t>
  </si>
  <si>
    <t>L31</t>
  </si>
  <si>
    <t>SE(H32=0;"";SE(H32*0,7*H30/100&lt;=V13*0,5;"anche interamente riscuotibile";H32*0,5))</t>
  </si>
  <si>
    <t>L32</t>
  </si>
  <si>
    <t>SE(L33="";"";H28*0,5)</t>
  </si>
  <si>
    <t>SE(L32="";"";SE(L32="anche interamente riscuotibile";"";"più rendita annua di"))</t>
  </si>
  <si>
    <t>L33</t>
  </si>
  <si>
    <t>P33</t>
  </si>
  <si>
    <t>H22</t>
  </si>
  <si>
    <t>H24</t>
  </si>
  <si>
    <t>SE(Q24&lt;H24;A300;SE(Q24=H24;A301;H20*Q24/100))</t>
  </si>
  <si>
    <t>formula in A290</t>
  </si>
  <si>
    <t>formula in A291</t>
  </si>
  <si>
    <t>formula in A292</t>
  </si>
  <si>
    <t>formula in A293</t>
  </si>
  <si>
    <t>E17-L17</t>
  </si>
  <si>
    <t>H8</t>
  </si>
  <si>
    <t>% inferiore Efeso</t>
  </si>
  <si>
    <t>% uguale Efeso</t>
  </si>
  <si>
    <t>SE(H32*0,7*H30/100&gt;V13*0,5;"riscuotibile max 50% pari a";"")</t>
  </si>
  <si>
    <t>H10/H8*100</t>
  </si>
  <si>
    <t>DECORRENZA DELLA PENSIONE</t>
  </si>
  <si>
    <t>REDDITO LORDO ANTE PENSIONE</t>
  </si>
  <si>
    <t>PENSIONE LORDA ANTICIPATA</t>
  </si>
  <si>
    <t>TASSO DI SOSTITUZIONE %</t>
  </si>
  <si>
    <t>I dati, nelle caselle di colore</t>
  </si>
  <si>
    <t>automaticamente dal sistema</t>
  </si>
  <si>
    <t xml:space="preserve">vengono ripresi, o calcolati, ed inseriti </t>
  </si>
  <si>
    <r>
      <t>i dati,</t>
    </r>
    <r>
      <rPr>
        <b/>
        <sz val="10"/>
        <color rgb="FFFF0000"/>
        <rFont val="Arial"/>
        <family val="2"/>
      </rPr>
      <t xml:space="preserve"> rilevati da Epheso</t>
    </r>
    <r>
      <rPr>
        <b/>
        <sz val="10"/>
        <color indexed="16"/>
        <rFont val="Arial"/>
        <family val="2"/>
      </rPr>
      <t>, devono essere inseriti mediante tastiera</t>
    </r>
  </si>
  <si>
    <t>ETA’</t>
  </si>
  <si>
    <t>sostituzione</t>
  </si>
  <si>
    <t xml:space="preserve">   Tasso di </t>
  </si>
  <si>
    <t xml:space="preserve">invece di </t>
  </si>
  <si>
    <t>aumentando la percentuale, aumenta l'importo della rendita, del relativo montante e del contributo</t>
  </si>
  <si>
    <t>COPERTURA CONTEGGI  EPHESO  %</t>
  </si>
  <si>
    <t xml:space="preserve"> come da conteggi Epheso</t>
  </si>
  <si>
    <t xml:space="preserve">   DIFFERENZA</t>
  </si>
  <si>
    <t>età al pensionamento</t>
  </si>
  <si>
    <t>al pensionamento</t>
  </si>
  <si>
    <t>Quindi riepilogando, è necessario :</t>
  </si>
  <si>
    <t xml:space="preserve"> riempire tutte le caselle di colore </t>
  </si>
  <si>
    <t xml:space="preserve">      e di colore </t>
  </si>
  <si>
    <t>di calcolare :</t>
  </si>
  <si>
    <t xml:space="preserve">.- il montante necessario per ottenere la rendita integrativa </t>
  </si>
  <si>
    <t>.- l'importo della rendita integrativa necessaria</t>
  </si>
  <si>
    <t xml:space="preserve">.- il versamento annuo da effettuare per l'intera durata del piano   </t>
  </si>
  <si>
    <t xml:space="preserve">per i </t>
  </si>
  <si>
    <t>anni mancanti alla quiescenza :</t>
  </si>
  <si>
    <r>
      <t>variando il</t>
    </r>
    <r>
      <rPr>
        <b/>
        <i/>
        <sz val="10"/>
        <color rgb="FFFF0000"/>
        <rFont val="Calibri"/>
        <family val="2"/>
        <scheme val="minor"/>
      </rPr>
      <t xml:space="preserve"> Tasso di sotituzione</t>
    </r>
    <r>
      <rPr>
        <b/>
        <sz val="10"/>
        <color rgb="FFFF0000"/>
        <rFont val="Calibri"/>
        <family val="2"/>
        <scheme val="minor"/>
      </rPr>
      <t xml:space="preserve"> si modifica l'importo del montante e del contributo (Più alto è il Tasso di sostituzione  e meno montante (con conseguente minor spesa) è necessario per ottenere la rendita integrativa richiesta e, viceversa)</t>
    </r>
  </si>
  <si>
    <t>variando l'ipotesi di tasso di interesse medio cui viene investito il contributo, si modifica l'importo del contributo stesso (Minore è l'ipotesi di rendimento maggiore sarà l'importo annuo che il cliente dovrà versare e, viceversa)</t>
  </si>
  <si>
    <t xml:space="preserve">che i dati che si inseriscono in questi ultimi riquadri permettono </t>
  </si>
  <si>
    <t>Note utili per l'operatore</t>
  </si>
  <si>
    <t>facendo attenzione, in base a quanto detto nelle note precedenti,</t>
  </si>
  <si>
    <t>Risparmio fiscale (aliquota ipotizzata)</t>
  </si>
  <si>
    <t>Aliquote fiscali</t>
  </si>
  <si>
    <t>L41</t>
  </si>
  <si>
    <t>CONTRIBUTO EFFETTIVO</t>
  </si>
  <si>
    <r>
      <rPr>
        <b/>
        <sz val="11"/>
        <color rgb="FF002060"/>
        <rFont val="Calibri"/>
        <family val="2"/>
        <scheme val="minor"/>
      </rPr>
      <t xml:space="preserve">SCEGLI </t>
    </r>
    <r>
      <rPr>
        <b/>
        <sz val="11"/>
        <color rgb="FFC00000"/>
        <rFont val="Calibri"/>
        <family val="2"/>
        <scheme val="minor"/>
      </rPr>
      <t>DIVERSA % COPERTURA</t>
    </r>
  </si>
  <si>
    <r>
      <t xml:space="preserve">N.B. : </t>
    </r>
    <r>
      <rPr>
        <b/>
        <u/>
        <sz val="11"/>
        <color rgb="FF002060"/>
        <rFont val="Calibri"/>
        <family val="2"/>
        <scheme val="minor"/>
      </rPr>
      <t>I VALORI INDICATI SONO AL LORDO DEI CARICAMENTI E DELLE IMPOSTE</t>
    </r>
  </si>
  <si>
    <r>
      <rPr>
        <b/>
        <sz val="11"/>
        <color rgb="FF002060"/>
        <rFont val="Calibri"/>
        <family val="2"/>
        <scheme val="minor"/>
      </rPr>
      <t>IMPORTO REND.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DIVERSA % COPERT.</t>
    </r>
  </si>
  <si>
    <t>N26</t>
  </si>
  <si>
    <t>SE(H26="";"";SE(Q24&lt;=H24;0;H26-H22))</t>
  </si>
  <si>
    <t>Se(H28="";"";H28/H30*100)</t>
  </si>
  <si>
    <t>P6</t>
  </si>
  <si>
    <t>A280</t>
  </si>
  <si>
    <t>O9</t>
  </si>
  <si>
    <t>L18</t>
  </si>
  <si>
    <t>Promemoria</t>
  </si>
  <si>
    <t>ALIQUOTE IMPOSTE</t>
  </si>
  <si>
    <t>Oltre</t>
  </si>
  <si>
    <t>Fino</t>
  </si>
  <si>
    <t>%</t>
  </si>
  <si>
    <t>tasso sotituzione dal 2016 al 2018</t>
  </si>
  <si>
    <t>per orientare la scelta sul dato da inserire, la sottoindicata tabella riporta, in base all'età di pensionamento, i coefficienti INPS validi dal 2015 a tutto il 2018 (che possono essere selezionati, tra gli altri, nella casella  H 30) :</t>
  </si>
  <si>
    <t>DATI RICAVABILI DA EPHESO :</t>
  </si>
  <si>
    <t>CONTEGGI CHE INTEGRANO QUELLI DI EPHESO</t>
  </si>
  <si>
    <t>donna</t>
  </si>
  <si>
    <t>Aggiornamento a Maggio 2016</t>
  </si>
  <si>
    <t>www.assiweb.net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</si>
</sst>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6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sz val="11"/>
      <color rgb="FF00006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rgb="FF002060"/>
      </right>
      <top style="dotted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265">
    <xf numFmtId="0" fontId="0" fillId="0" borderId="0" xfId="0"/>
    <xf numFmtId="0" fontId="0" fillId="6" borderId="0" xfId="0" applyFill="1"/>
    <xf numFmtId="0" fontId="0" fillId="6" borderId="0" xfId="0" applyFill="1" applyBorder="1"/>
    <xf numFmtId="0" fontId="0" fillId="6" borderId="9" xfId="0" applyFill="1" applyBorder="1"/>
    <xf numFmtId="0" fontId="0" fillId="6" borderId="13" xfId="0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" xfId="0" applyFill="1" applyBorder="1"/>
    <xf numFmtId="0" fontId="0" fillId="6" borderId="6" xfId="0" applyFill="1" applyBorder="1"/>
    <xf numFmtId="0" fontId="4" fillId="6" borderId="14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4" fillId="6" borderId="15" xfId="0" applyFont="1" applyFill="1" applyBorder="1"/>
    <xf numFmtId="0" fontId="4" fillId="6" borderId="8" xfId="0" applyFont="1" applyFill="1" applyBorder="1"/>
    <xf numFmtId="0" fontId="4" fillId="6" borderId="16" xfId="0" applyFont="1" applyFill="1" applyBorder="1"/>
    <xf numFmtId="0" fontId="6" fillId="6" borderId="0" xfId="0" applyFont="1" applyFill="1" applyBorder="1"/>
    <xf numFmtId="0" fontId="7" fillId="6" borderId="0" xfId="0" applyFont="1" applyFill="1" applyBorder="1"/>
    <xf numFmtId="0" fontId="4" fillId="6" borderId="0" xfId="0" applyFont="1" applyFill="1" applyBorder="1" applyAlignment="1"/>
    <xf numFmtId="0" fontId="9" fillId="6" borderId="0" xfId="0" applyFont="1" applyFill="1" applyBorder="1"/>
    <xf numFmtId="0" fontId="10" fillId="6" borderId="14" xfId="0" applyFont="1" applyFill="1" applyBorder="1"/>
    <xf numFmtId="0" fontId="5" fillId="6" borderId="0" xfId="0" applyFont="1" applyFill="1" applyBorder="1"/>
    <xf numFmtId="0" fontId="11" fillId="6" borderId="0" xfId="0" applyFont="1" applyFill="1" applyBorder="1"/>
    <xf numFmtId="4" fontId="5" fillId="6" borderId="0" xfId="0" applyNumberFormat="1" applyFont="1" applyFill="1" applyBorder="1" applyAlignment="1"/>
    <xf numFmtId="0" fontId="12" fillId="6" borderId="14" xfId="0" applyFont="1" applyFill="1" applyBorder="1"/>
    <xf numFmtId="0" fontId="13" fillId="6" borderId="14" xfId="0" applyFont="1" applyFill="1" applyBorder="1"/>
    <xf numFmtId="0" fontId="0" fillId="6" borderId="0" xfId="0" applyFont="1" applyFill="1" applyBorder="1"/>
    <xf numFmtId="0" fontId="3" fillId="6" borderId="0" xfId="0" applyFont="1" applyFill="1"/>
    <xf numFmtId="0" fontId="15" fillId="6" borderId="0" xfId="0" applyFont="1" applyFill="1"/>
    <xf numFmtId="0" fontId="11" fillId="6" borderId="0" xfId="0" applyFont="1" applyFill="1"/>
    <xf numFmtId="0" fontId="16" fillId="6" borderId="0" xfId="0" applyFont="1" applyFill="1"/>
    <xf numFmtId="0" fontId="13" fillId="6" borderId="0" xfId="0" applyFont="1" applyFill="1"/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/>
    </xf>
    <xf numFmtId="2" fontId="0" fillId="6" borderId="0" xfId="0" applyNumberFormat="1" applyFill="1" applyBorder="1" applyAlignment="1"/>
    <xf numFmtId="1" fontId="0" fillId="6" borderId="0" xfId="0" applyNumberFormat="1" applyFill="1" applyBorder="1"/>
    <xf numFmtId="4" fontId="0" fillId="6" borderId="0" xfId="0" applyNumberFormat="1" applyFill="1" applyBorder="1"/>
    <xf numFmtId="0" fontId="18" fillId="6" borderId="0" xfId="0" applyFont="1" applyFill="1" applyBorder="1"/>
    <xf numFmtId="0" fontId="5" fillId="6" borderId="0" xfId="0" applyFont="1" applyFill="1" applyBorder="1" applyAlignment="1">
      <alignment horizontal="left"/>
    </xf>
    <xf numFmtId="0" fontId="19" fillId="6" borderId="0" xfId="0" applyFont="1" applyFill="1" applyBorder="1"/>
    <xf numFmtId="164" fontId="5" fillId="6" borderId="0" xfId="0" applyNumberFormat="1" applyFont="1" applyFill="1" applyBorder="1" applyAlignment="1"/>
    <xf numFmtId="4" fontId="4" fillId="6" borderId="0" xfId="0" applyNumberFormat="1" applyFont="1" applyFill="1" applyBorder="1" applyAlignment="1"/>
    <xf numFmtId="4" fontId="12" fillId="6" borderId="0" xfId="0" applyNumberFormat="1" applyFont="1" applyFill="1" applyBorder="1" applyAlignment="1"/>
    <xf numFmtId="0" fontId="11" fillId="6" borderId="14" xfId="0" applyFont="1" applyFill="1" applyBorder="1"/>
    <xf numFmtId="0" fontId="6" fillId="6" borderId="14" xfId="0" applyFont="1" applyFill="1" applyBorder="1"/>
    <xf numFmtId="0" fontId="21" fillId="6" borderId="14" xfId="0" applyFont="1" applyFill="1" applyBorder="1"/>
    <xf numFmtId="0" fontId="0" fillId="6" borderId="0" xfId="0" applyFill="1" applyAlignment="1">
      <alignment vertical="center" wrapText="1"/>
    </xf>
    <xf numFmtId="0" fontId="0" fillId="4" borderId="26" xfId="0" applyFill="1" applyBorder="1"/>
    <xf numFmtId="0" fontId="16" fillId="8" borderId="2" xfId="0" applyFont="1" applyFill="1" applyBorder="1"/>
    <xf numFmtId="0" fontId="25" fillId="6" borderId="0" xfId="0" applyFont="1" applyFill="1" applyBorder="1"/>
    <xf numFmtId="0" fontId="17" fillId="6" borderId="0" xfId="0" applyFont="1" applyFill="1" applyAlignment="1">
      <alignment horizontal="center"/>
    </xf>
    <xf numFmtId="0" fontId="0" fillId="6" borderId="31" xfId="0" applyFill="1" applyBorder="1"/>
    <xf numFmtId="0" fontId="0" fillId="6" borderId="32" xfId="0" applyFill="1" applyBorder="1"/>
    <xf numFmtId="0" fontId="17" fillId="6" borderId="33" xfId="0" applyFont="1" applyFill="1" applyBorder="1" applyAlignment="1">
      <alignment horizontal="center"/>
    </xf>
    <xf numFmtId="0" fontId="0" fillId="6" borderId="28" xfId="0" applyFill="1" applyBorder="1"/>
    <xf numFmtId="0" fontId="24" fillId="6" borderId="0" xfId="0" applyFont="1" applyFill="1" applyAlignment="1">
      <alignment horizontal="center" vertical="center" wrapText="1" readingOrder="1"/>
    </xf>
    <xf numFmtId="0" fontId="24" fillId="6" borderId="0" xfId="0" applyFont="1" applyFill="1" applyBorder="1" applyAlignment="1">
      <alignment horizontal="center" vertical="center" wrapText="1" readingOrder="1"/>
    </xf>
    <xf numFmtId="0" fontId="23" fillId="6" borderId="0" xfId="0" applyFont="1" applyFill="1" applyBorder="1" applyAlignment="1">
      <alignment horizontal="center" vertical="center" wrapText="1" readingOrder="1"/>
    </xf>
    <xf numFmtId="0" fontId="29" fillId="6" borderId="0" xfId="0" applyFont="1" applyFill="1" applyBorder="1"/>
    <xf numFmtId="0" fontId="17" fillId="6" borderId="37" xfId="0" applyFont="1" applyFill="1" applyBorder="1"/>
    <xf numFmtId="0" fontId="17" fillId="6" borderId="38" xfId="0" applyFont="1" applyFill="1" applyBorder="1"/>
    <xf numFmtId="0" fontId="17" fillId="6" borderId="39" xfId="0" applyFont="1" applyFill="1" applyBorder="1"/>
    <xf numFmtId="0" fontId="17" fillId="6" borderId="41" xfId="0" applyFont="1" applyFill="1" applyBorder="1"/>
    <xf numFmtId="0" fontId="17" fillId="6" borderId="42" xfId="0" applyFont="1" applyFill="1" applyBorder="1"/>
    <xf numFmtId="0" fontId="17" fillId="6" borderId="43" xfId="0" applyFont="1" applyFill="1" applyBorder="1"/>
    <xf numFmtId="0" fontId="0" fillId="2" borderId="2" xfId="0" applyFill="1" applyBorder="1"/>
    <xf numFmtId="0" fontId="0" fillId="8" borderId="2" xfId="0" applyFill="1" applyBorder="1"/>
    <xf numFmtId="0" fontId="31" fillId="6" borderId="0" xfId="0" applyFont="1" applyFill="1"/>
    <xf numFmtId="0" fontId="31" fillId="6" borderId="31" xfId="0" applyFont="1" applyFill="1" applyBorder="1"/>
    <xf numFmtId="0" fontId="31" fillId="6" borderId="0" xfId="0" applyFont="1" applyFill="1" applyBorder="1"/>
    <xf numFmtId="0" fontId="27" fillId="6" borderId="0" xfId="0" applyFont="1" applyFill="1"/>
    <xf numFmtId="0" fontId="32" fillId="6" borderId="0" xfId="0" applyFont="1" applyFill="1"/>
    <xf numFmtId="0" fontId="33" fillId="6" borderId="0" xfId="0" applyFont="1" applyFill="1"/>
    <xf numFmtId="0" fontId="0" fillId="6" borderId="47" xfId="0" applyFill="1" applyBorder="1"/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/>
    <xf numFmtId="0" fontId="17" fillId="6" borderId="47" xfId="0" applyFont="1" applyFill="1" applyBorder="1" applyAlignment="1">
      <alignment horizontal="left"/>
    </xf>
    <xf numFmtId="0" fontId="17" fillId="6" borderId="48" xfId="0" applyFont="1" applyFill="1" applyBorder="1"/>
    <xf numFmtId="0" fontId="17" fillId="6" borderId="50" xfId="0" applyFont="1" applyFill="1" applyBorder="1"/>
    <xf numFmtId="0" fontId="11" fillId="2" borderId="2" xfId="0" applyFont="1" applyFill="1" applyBorder="1"/>
    <xf numFmtId="4" fontId="4" fillId="6" borderId="0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0" borderId="0" xfId="0" applyBorder="1"/>
    <xf numFmtId="0" fontId="35" fillId="6" borderId="0" xfId="0" applyFont="1" applyFill="1" applyBorder="1"/>
    <xf numFmtId="0" fontId="36" fillId="6" borderId="0" xfId="0" applyFont="1" applyFill="1"/>
    <xf numFmtId="0" fontId="37" fillId="6" borderId="0" xfId="0" applyFont="1" applyFill="1" applyBorder="1"/>
    <xf numFmtId="0" fontId="38" fillId="6" borderId="0" xfId="0" applyFont="1" applyFill="1" applyBorder="1"/>
    <xf numFmtId="0" fontId="38" fillId="6" borderId="12" xfId="0" applyFont="1" applyFill="1" applyBorder="1"/>
    <xf numFmtId="4" fontId="37" fillId="6" borderId="0" xfId="0" applyNumberFormat="1" applyFont="1" applyFill="1" applyBorder="1" applyAlignment="1"/>
    <xf numFmtId="0" fontId="39" fillId="6" borderId="0" xfId="0" applyFont="1" applyFill="1" applyBorder="1"/>
    <xf numFmtId="0" fontId="39" fillId="6" borderId="0" xfId="0" applyFont="1" applyFill="1"/>
    <xf numFmtId="0" fontId="17" fillId="6" borderId="5" xfId="0" applyFont="1" applyFill="1" applyBorder="1"/>
    <xf numFmtId="0" fontId="17" fillId="6" borderId="0" xfId="0" applyFont="1" applyFill="1"/>
    <xf numFmtId="0" fontId="17" fillId="6" borderId="0" xfId="0" applyFont="1" applyFill="1" applyAlignment="1">
      <alignment horizontal="right"/>
    </xf>
    <xf numFmtId="0" fontId="35" fillId="6" borderId="14" xfId="0" applyFont="1" applyFill="1" applyBorder="1"/>
    <xf numFmtId="0" fontId="17" fillId="6" borderId="14" xfId="0" applyFont="1" applyFill="1" applyBorder="1"/>
    <xf numFmtId="0" fontId="37" fillId="6" borderId="14" xfId="0" applyFont="1" applyFill="1" applyBorder="1"/>
    <xf numFmtId="0" fontId="44" fillId="6" borderId="0" xfId="0" applyFont="1" applyFill="1" applyBorder="1"/>
    <xf numFmtId="1" fontId="0" fillId="6" borderId="34" xfId="0" applyNumberFormat="1" applyFill="1" applyBorder="1"/>
    <xf numFmtId="0" fontId="0" fillId="6" borderId="36" xfId="0" applyFill="1" applyBorder="1"/>
    <xf numFmtId="0" fontId="28" fillId="6" borderId="0" xfId="0" applyFont="1" applyFill="1" applyBorder="1"/>
    <xf numFmtId="0" fontId="45" fillId="6" borderId="0" xfId="0" applyFont="1" applyFill="1"/>
    <xf numFmtId="0" fontId="17" fillId="6" borderId="0" xfId="0" applyFont="1" applyFill="1" applyBorder="1" applyAlignment="1">
      <alignment horizontal="center"/>
    </xf>
    <xf numFmtId="0" fontId="17" fillId="6" borderId="70" xfId="0" applyFont="1" applyFill="1" applyBorder="1"/>
    <xf numFmtId="0" fontId="17" fillId="6" borderId="12" xfId="0" applyFont="1" applyFill="1" applyBorder="1"/>
    <xf numFmtId="0" fontId="0" fillId="6" borderId="5" xfId="0" applyFill="1" applyBorder="1"/>
    <xf numFmtId="0" fontId="17" fillId="6" borderId="1" xfId="0" applyFont="1" applyFill="1" applyBorder="1" applyAlignment="1">
      <alignment horizontal="center"/>
    </xf>
    <xf numFmtId="0" fontId="17" fillId="6" borderId="6" xfId="0" applyFont="1" applyFill="1" applyBorder="1"/>
    <xf numFmtId="0" fontId="19" fillId="6" borderId="0" xfId="1" applyFont="1" applyFill="1" applyBorder="1"/>
    <xf numFmtId="0" fontId="0" fillId="6" borderId="0" xfId="0" applyFill="1" applyBorder="1" applyAlignment="1">
      <alignment horizontal="center"/>
    </xf>
    <xf numFmtId="2" fontId="0" fillId="6" borderId="57" xfId="0" applyNumberFormat="1" applyFill="1" applyBorder="1" applyAlignment="1">
      <alignment horizontal="center"/>
    </xf>
    <xf numFmtId="2" fontId="0" fillId="6" borderId="42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4" fontId="0" fillId="6" borderId="34" xfId="0" applyNumberFormat="1" applyFill="1" applyBorder="1" applyAlignment="1">
      <alignment horizontal="center"/>
    </xf>
    <xf numFmtId="4" fontId="0" fillId="6" borderId="36" xfId="0" applyNumberFormat="1" applyFill="1" applyBorder="1" applyAlignment="1">
      <alignment horizontal="center"/>
    </xf>
    <xf numFmtId="2" fontId="0" fillId="6" borderId="38" xfId="0" applyNumberFormat="1" applyFill="1" applyBorder="1" applyAlignment="1">
      <alignment horizontal="center"/>
    </xf>
    <xf numFmtId="2" fontId="0" fillId="6" borderId="4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6" fillId="6" borderId="60" xfId="0" applyFont="1" applyFill="1" applyBorder="1" applyAlignment="1">
      <alignment horizontal="center"/>
    </xf>
    <xf numFmtId="0" fontId="36" fillId="6" borderId="59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center"/>
    </xf>
    <xf numFmtId="0" fontId="36" fillId="6" borderId="58" xfId="0" applyFont="1" applyFill="1" applyBorder="1" applyAlignment="1">
      <alignment horizontal="center"/>
    </xf>
    <xf numFmtId="0" fontId="36" fillId="6" borderId="63" xfId="0" applyFont="1" applyFill="1" applyBorder="1" applyAlignment="1">
      <alignment horizontal="center"/>
    </xf>
    <xf numFmtId="0" fontId="36" fillId="6" borderId="65" xfId="0" applyFont="1" applyFill="1" applyBorder="1" applyAlignment="1">
      <alignment horizontal="center"/>
    </xf>
    <xf numFmtId="0" fontId="36" fillId="6" borderId="66" xfId="0" applyFont="1" applyFill="1" applyBorder="1" applyAlignment="1">
      <alignment horizontal="center"/>
    </xf>
    <xf numFmtId="0" fontId="36" fillId="6" borderId="67" xfId="0" applyFont="1" applyFill="1" applyBorder="1" applyAlignment="1">
      <alignment horizontal="center"/>
    </xf>
    <xf numFmtId="0" fontId="36" fillId="6" borderId="68" xfId="0" applyFont="1" applyFill="1" applyBorder="1" applyAlignment="1">
      <alignment horizontal="center"/>
    </xf>
    <xf numFmtId="0" fontId="46" fillId="6" borderId="9" xfId="0" applyFont="1" applyFill="1" applyBorder="1" applyAlignment="1">
      <alignment horizontal="center"/>
    </xf>
    <xf numFmtId="0" fontId="46" fillId="6" borderId="13" xfId="0" applyFont="1" applyFill="1" applyBorder="1" applyAlignment="1">
      <alignment horizontal="center"/>
    </xf>
    <xf numFmtId="0" fontId="46" fillId="6" borderId="10" xfId="0" applyFont="1" applyFill="1" applyBorder="1" applyAlignment="1">
      <alignment horizontal="center"/>
    </xf>
    <xf numFmtId="0" fontId="47" fillId="6" borderId="5" xfId="0" applyFont="1" applyFill="1" applyBorder="1" applyAlignment="1">
      <alignment horizontal="center"/>
    </xf>
    <xf numFmtId="0" fontId="47" fillId="6" borderId="1" xfId="0" applyFont="1" applyFill="1" applyBorder="1" applyAlignment="1">
      <alignment horizontal="center"/>
    </xf>
    <xf numFmtId="0" fontId="47" fillId="6" borderId="6" xfId="0" applyFont="1" applyFill="1" applyBorder="1" applyAlignment="1">
      <alignment horizontal="center"/>
    </xf>
    <xf numFmtId="0" fontId="26" fillId="6" borderId="27" xfId="0" applyFont="1" applyFill="1" applyBorder="1" applyAlignment="1">
      <alignment horizontal="left" wrapText="1"/>
    </xf>
    <xf numFmtId="0" fontId="26" fillId="6" borderId="28" xfId="0" applyFont="1" applyFill="1" applyBorder="1" applyAlignment="1">
      <alignment horizontal="left" wrapText="1"/>
    </xf>
    <xf numFmtId="0" fontId="26" fillId="6" borderId="29" xfId="0" applyFont="1" applyFill="1" applyBorder="1" applyAlignment="1">
      <alignment horizontal="left" wrapText="1"/>
    </xf>
    <xf numFmtId="0" fontId="26" fillId="6" borderId="30" xfId="0" applyFont="1" applyFill="1" applyBorder="1" applyAlignment="1">
      <alignment horizontal="left" wrapText="1"/>
    </xf>
    <xf numFmtId="0" fontId="26" fillId="6" borderId="0" xfId="0" applyFont="1" applyFill="1" applyBorder="1" applyAlignment="1">
      <alignment horizontal="left" wrapText="1"/>
    </xf>
    <xf numFmtId="0" fontId="26" fillId="6" borderId="31" xfId="0" applyFont="1" applyFill="1" applyBorder="1" applyAlignment="1">
      <alignment horizontal="left" wrapText="1"/>
    </xf>
    <xf numFmtId="4" fontId="5" fillId="6" borderId="0" xfId="0" applyNumberFormat="1" applyFont="1" applyFill="1" applyBorder="1" applyAlignment="1">
      <alignment horizontal="center"/>
    </xf>
    <xf numFmtId="164" fontId="37" fillId="6" borderId="0" xfId="0" applyNumberFormat="1" applyFont="1" applyFill="1" applyBorder="1" applyAlignment="1">
      <alignment horizontal="center"/>
    </xf>
    <xf numFmtId="0" fontId="26" fillId="6" borderId="18" xfId="0" applyFont="1" applyFill="1" applyBorder="1" applyAlignment="1">
      <alignment horizontal="left" vertical="center" wrapText="1"/>
    </xf>
    <xf numFmtId="0" fontId="26" fillId="6" borderId="19" xfId="0" applyFont="1" applyFill="1" applyBorder="1" applyAlignment="1">
      <alignment horizontal="left" vertical="center" wrapText="1"/>
    </xf>
    <xf numFmtId="0" fontId="26" fillId="6" borderId="20" xfId="0" applyFont="1" applyFill="1" applyBorder="1" applyAlignment="1">
      <alignment horizontal="left" vertical="center" wrapText="1"/>
    </xf>
    <xf numFmtId="0" fontId="26" fillId="6" borderId="21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 wrapText="1"/>
    </xf>
    <xf numFmtId="0" fontId="26" fillId="6" borderId="22" xfId="0" applyFont="1" applyFill="1" applyBorder="1" applyAlignment="1">
      <alignment horizontal="left" vertical="center" wrapText="1"/>
    </xf>
    <xf numFmtId="0" fontId="26" fillId="6" borderId="23" xfId="0" applyFont="1" applyFill="1" applyBorder="1" applyAlignment="1">
      <alignment horizontal="left" vertical="center" wrapText="1"/>
    </xf>
    <xf numFmtId="0" fontId="26" fillId="6" borderId="24" xfId="0" applyFont="1" applyFill="1" applyBorder="1" applyAlignment="1">
      <alignment horizontal="left" vertical="center" wrapText="1"/>
    </xf>
    <xf numFmtId="0" fontId="26" fillId="6" borderId="25" xfId="0" applyFont="1" applyFill="1" applyBorder="1" applyAlignment="1">
      <alignment horizontal="left" vertical="center" wrapText="1"/>
    </xf>
    <xf numFmtId="0" fontId="43" fillId="6" borderId="38" xfId="0" applyFont="1" applyFill="1" applyBorder="1" applyAlignment="1">
      <alignment horizontal="center"/>
    </xf>
    <xf numFmtId="0" fontId="43" fillId="6" borderId="39" xfId="0" applyFont="1" applyFill="1" applyBorder="1" applyAlignment="1">
      <alignment horizontal="center"/>
    </xf>
    <xf numFmtId="0" fontId="43" fillId="6" borderId="40" xfId="0" applyFont="1" applyFill="1" applyBorder="1" applyAlignment="1">
      <alignment horizontal="center"/>
    </xf>
    <xf numFmtId="4" fontId="4" fillId="6" borderId="0" xfId="0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center"/>
    </xf>
    <xf numFmtId="4" fontId="14" fillId="6" borderId="0" xfId="0" applyNumberFormat="1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center"/>
    </xf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7" xfId="0" applyFont="1" applyFill="1" applyBorder="1" applyAlignment="1" applyProtection="1">
      <alignment horizontal="center"/>
      <protection locked="0"/>
    </xf>
    <xf numFmtId="0" fontId="35" fillId="2" borderId="4" xfId="0" applyFont="1" applyFill="1" applyBorder="1" applyAlignment="1" applyProtection="1">
      <alignment horizontal="center"/>
      <protection locked="0"/>
    </xf>
    <xf numFmtId="4" fontId="12" fillId="4" borderId="3" xfId="0" applyNumberFormat="1" applyFont="1" applyFill="1" applyBorder="1" applyAlignment="1">
      <alignment horizontal="center"/>
    </xf>
    <xf numFmtId="4" fontId="12" fillId="4" borderId="7" xfId="0" applyNumberFormat="1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37" fillId="4" borderId="34" xfId="0" applyNumberFormat="1" applyFont="1" applyFill="1" applyBorder="1" applyAlignment="1">
      <alignment horizontal="center"/>
    </xf>
    <xf numFmtId="0" fontId="37" fillId="4" borderId="35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7" fillId="2" borderId="3" xfId="0" applyFont="1" applyFill="1" applyBorder="1" applyAlignment="1" applyProtection="1">
      <alignment horizontal="center"/>
      <protection locked="0"/>
    </xf>
    <xf numFmtId="0" fontId="37" fillId="2" borderId="4" xfId="0" applyFont="1" applyFill="1" applyBorder="1" applyAlignment="1" applyProtection="1">
      <alignment horizontal="center"/>
      <protection locked="0"/>
    </xf>
    <xf numFmtId="4" fontId="35" fillId="3" borderId="3" xfId="0" applyNumberFormat="1" applyFont="1" applyFill="1" applyBorder="1" applyAlignment="1">
      <alignment horizontal="center"/>
    </xf>
    <xf numFmtId="4" fontId="35" fillId="3" borderId="7" xfId="0" applyNumberFormat="1" applyFont="1" applyFill="1" applyBorder="1" applyAlignment="1">
      <alignment horizontal="center"/>
    </xf>
    <xf numFmtId="4" fontId="35" fillId="3" borderId="4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2" fontId="0" fillId="6" borderId="57" xfId="0" applyNumberFormat="1" applyFont="1" applyFill="1" applyBorder="1" applyAlignment="1">
      <alignment horizontal="center"/>
    </xf>
    <xf numFmtId="2" fontId="0" fillId="6" borderId="42" xfId="0" applyNumberFormat="1" applyFont="1" applyFill="1" applyBorder="1" applyAlignment="1">
      <alignment horizontal="center"/>
    </xf>
    <xf numFmtId="0" fontId="34" fillId="6" borderId="14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1" fontId="35" fillId="4" borderId="3" xfId="0" applyNumberFormat="1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164" fontId="37" fillId="6" borderId="14" xfId="0" applyNumberFormat="1" applyFont="1" applyFill="1" applyBorder="1" applyAlignment="1">
      <alignment horizontal="center"/>
    </xf>
    <xf numFmtId="164" fontId="37" fillId="6" borderId="12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10" fontId="41" fillId="8" borderId="3" xfId="0" applyNumberFormat="1" applyFont="1" applyFill="1" applyBorder="1" applyAlignment="1" applyProtection="1">
      <alignment horizontal="center" vertical="center"/>
      <protection locked="0"/>
    </xf>
    <xf numFmtId="10" fontId="41" fillId="8" borderId="4" xfId="0" applyNumberFormat="1" applyFont="1" applyFill="1" applyBorder="1" applyAlignment="1" applyProtection="1">
      <alignment horizontal="center" vertical="center"/>
      <protection locked="0"/>
    </xf>
    <xf numFmtId="4" fontId="2" fillId="9" borderId="51" xfId="0" applyNumberFormat="1" applyFont="1" applyFill="1" applyBorder="1" applyAlignment="1">
      <alignment horizontal="center" vertical="center"/>
    </xf>
    <xf numFmtId="4" fontId="2" fillId="9" borderId="52" xfId="0" applyNumberFormat="1" applyFont="1" applyFill="1" applyBorder="1" applyAlignment="1">
      <alignment horizontal="center" vertical="center"/>
    </xf>
    <xf numFmtId="4" fontId="2" fillId="9" borderId="53" xfId="0" applyNumberFormat="1" applyFont="1" applyFill="1" applyBorder="1" applyAlignment="1">
      <alignment horizontal="center" vertical="center"/>
    </xf>
    <xf numFmtId="4" fontId="2" fillId="9" borderId="54" xfId="0" applyNumberFormat="1" applyFont="1" applyFill="1" applyBorder="1" applyAlignment="1">
      <alignment horizontal="center" vertical="center"/>
    </xf>
    <xf numFmtId="4" fontId="2" fillId="9" borderId="55" xfId="0" applyNumberFormat="1" applyFont="1" applyFill="1" applyBorder="1" applyAlignment="1">
      <alignment horizontal="center" vertical="center"/>
    </xf>
    <xf numFmtId="4" fontId="2" fillId="9" borderId="56" xfId="0" applyNumberFormat="1" applyFont="1" applyFill="1" applyBorder="1" applyAlignment="1">
      <alignment horizontal="center" vertical="center"/>
    </xf>
    <xf numFmtId="2" fontId="40" fillId="5" borderId="11" xfId="0" applyNumberFormat="1" applyFont="1" applyFill="1" applyBorder="1" applyAlignment="1" applyProtection="1">
      <alignment horizontal="center"/>
      <protection locked="0"/>
    </xf>
    <xf numFmtId="4" fontId="35" fillId="4" borderId="3" xfId="0" applyNumberFormat="1" applyFont="1" applyFill="1" applyBorder="1" applyAlignment="1">
      <alignment horizontal="center"/>
    </xf>
    <xf numFmtId="4" fontId="35" fillId="4" borderId="7" xfId="0" applyNumberFormat="1" applyFont="1" applyFill="1" applyBorder="1" applyAlignment="1">
      <alignment horizontal="center"/>
    </xf>
    <xf numFmtId="4" fontId="35" fillId="4" borderId="4" xfId="0" applyNumberFormat="1" applyFont="1" applyFill="1" applyBorder="1" applyAlignment="1">
      <alignment horizontal="center"/>
    </xf>
    <xf numFmtId="10" fontId="40" fillId="8" borderId="11" xfId="0" applyNumberFormat="1" applyFont="1" applyFill="1" applyBorder="1" applyAlignment="1" applyProtection="1">
      <alignment horizontal="center"/>
      <protection locked="0"/>
    </xf>
    <xf numFmtId="4" fontId="48" fillId="6" borderId="14" xfId="0" applyNumberFormat="1" applyFont="1" applyFill="1" applyBorder="1" applyAlignment="1">
      <alignment horizontal="center" vertical="center" wrapText="1" readingOrder="1"/>
    </xf>
    <xf numFmtId="4" fontId="48" fillId="6" borderId="0" xfId="0" applyNumberFormat="1" applyFont="1" applyFill="1" applyBorder="1" applyAlignment="1">
      <alignment horizontal="center" vertical="center" wrapText="1" readingOrder="1"/>
    </xf>
    <xf numFmtId="4" fontId="48" fillId="6" borderId="31" xfId="0" applyNumberFormat="1" applyFont="1" applyFill="1" applyBorder="1" applyAlignment="1">
      <alignment horizontal="center" vertical="center" wrapText="1" readingOrder="1"/>
    </xf>
    <xf numFmtId="0" fontId="0" fillId="6" borderId="7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5" fillId="6" borderId="0" xfId="0" applyFont="1" applyFill="1" applyAlignment="1">
      <alignment horizontal="justify" wrapText="1"/>
    </xf>
    <xf numFmtId="1" fontId="35" fillId="3" borderId="3" xfId="0" applyNumberFormat="1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1" fontId="35" fillId="3" borderId="4" xfId="0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 applyProtection="1">
      <alignment horizontal="center"/>
      <protection locked="0"/>
    </xf>
    <xf numFmtId="2" fontId="8" fillId="8" borderId="17" xfId="0" applyNumberFormat="1" applyFont="1" applyFill="1" applyBorder="1" applyAlignment="1" applyProtection="1">
      <alignment horizontal="center"/>
      <protection locked="0"/>
    </xf>
    <xf numFmtId="1" fontId="37" fillId="2" borderId="3" xfId="0" applyNumberFormat="1" applyFont="1" applyFill="1" applyBorder="1" applyAlignment="1" applyProtection="1">
      <alignment horizontal="center"/>
      <protection locked="0"/>
    </xf>
    <xf numFmtId="1" fontId="37" fillId="2" borderId="7" xfId="0" applyNumberFormat="1" applyFont="1" applyFill="1" applyBorder="1" applyAlignment="1" applyProtection="1">
      <alignment horizontal="center"/>
      <protection locked="0"/>
    </xf>
    <xf numFmtId="1" fontId="37" fillId="2" borderId="4" xfId="0" applyNumberFormat="1" applyFont="1" applyFill="1" applyBorder="1" applyAlignment="1" applyProtection="1">
      <alignment horizontal="center"/>
      <protection locked="0"/>
    </xf>
    <xf numFmtId="4" fontId="37" fillId="2" borderId="3" xfId="0" applyNumberFormat="1" applyFont="1" applyFill="1" applyBorder="1" applyAlignment="1" applyProtection="1">
      <alignment horizontal="center"/>
      <protection locked="0"/>
    </xf>
    <xf numFmtId="4" fontId="37" fillId="2" borderId="7" xfId="0" applyNumberFormat="1" applyFont="1" applyFill="1" applyBorder="1" applyAlignment="1" applyProtection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1" fontId="37" fillId="4" borderId="3" xfId="0" applyNumberFormat="1" applyFont="1" applyFill="1" applyBorder="1" applyAlignment="1" applyProtection="1">
      <alignment horizontal="center"/>
    </xf>
    <xf numFmtId="1" fontId="37" fillId="4" borderId="7" xfId="0" applyNumberFormat="1" applyFont="1" applyFill="1" applyBorder="1" applyAlignment="1" applyProtection="1">
      <alignment horizontal="center"/>
    </xf>
    <xf numFmtId="1" fontId="37" fillId="4" borderId="4" xfId="0" applyNumberFormat="1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4" fontId="17" fillId="2" borderId="3" xfId="0" applyNumberFormat="1" applyFont="1" applyFill="1" applyBorder="1" applyAlignment="1" applyProtection="1">
      <alignment horizontal="center"/>
      <protection locked="0"/>
    </xf>
    <xf numFmtId="4" fontId="17" fillId="2" borderId="4" xfId="0" applyNumberFormat="1" applyFont="1" applyFill="1" applyBorder="1" applyAlignment="1" applyProtection="1">
      <alignment horizontal="center"/>
      <protection locked="0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10" fontId="0" fillId="6" borderId="0" xfId="0" applyNumberFormat="1" applyFill="1" applyBorder="1" applyAlignment="1">
      <alignment horizontal="center"/>
    </xf>
    <xf numFmtId="0" fontId="36" fillId="6" borderId="61" xfId="0" applyFont="1" applyFill="1" applyBorder="1" applyAlignment="1">
      <alignment horizontal="center"/>
    </xf>
    <xf numFmtId="0" fontId="36" fillId="6" borderId="62" xfId="0" applyFont="1" applyFill="1" applyBorder="1" applyAlignment="1">
      <alignment horizontal="center"/>
    </xf>
    <xf numFmtId="0" fontId="36" fillId="6" borderId="64" xfId="0" applyFont="1" applyFill="1" applyBorder="1" applyAlignment="1">
      <alignment horizontal="center"/>
    </xf>
    <xf numFmtId="0" fontId="36" fillId="6" borderId="69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36" xfId="0" applyNumberForma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4" fontId="48" fillId="6" borderId="5" xfId="0" applyNumberFormat="1" applyFont="1" applyFill="1" applyBorder="1" applyAlignment="1">
      <alignment horizontal="center" vertical="center" wrapText="1" readingOrder="1"/>
    </xf>
    <xf numFmtId="4" fontId="48" fillId="6" borderId="1" xfId="0" applyNumberFormat="1" applyFont="1" applyFill="1" applyBorder="1" applyAlignment="1">
      <alignment horizontal="center" vertical="center" wrapText="1" readingOrder="1"/>
    </xf>
    <xf numFmtId="4" fontId="48" fillId="6" borderId="71" xfId="0" applyNumberFormat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FFFFF"/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23</xdr:row>
      <xdr:rowOff>47625</xdr:rowOff>
    </xdr:from>
    <xdr:to>
      <xdr:col>18</xdr:col>
      <xdr:colOff>276225</xdr:colOff>
      <xdr:row>24</xdr:row>
      <xdr:rowOff>9525</xdr:rowOff>
    </xdr:to>
    <xdr:sp macro="" textlink="">
      <xdr:nvSpPr>
        <xdr:cNvPr id="2" name="Freccia a destra 1"/>
        <xdr:cNvSpPr/>
      </xdr:nvSpPr>
      <xdr:spPr>
        <a:xfrm>
          <a:off x="5857875" y="4953000"/>
          <a:ext cx="238125" cy="171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18</xdr:col>
      <xdr:colOff>0</xdr:colOff>
      <xdr:row>29</xdr:row>
      <xdr:rowOff>57150</xdr:rowOff>
    </xdr:from>
    <xdr:to>
      <xdr:col>18</xdr:col>
      <xdr:colOff>238125</xdr:colOff>
      <xdr:row>30</xdr:row>
      <xdr:rowOff>28575</xdr:rowOff>
    </xdr:to>
    <xdr:sp macro="" textlink="">
      <xdr:nvSpPr>
        <xdr:cNvPr id="3" name="Freccia a destra 2"/>
        <xdr:cNvSpPr/>
      </xdr:nvSpPr>
      <xdr:spPr>
        <a:xfrm>
          <a:off x="5819775" y="6210300"/>
          <a:ext cx="238125" cy="171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18</xdr:col>
      <xdr:colOff>0</xdr:colOff>
      <xdr:row>33</xdr:row>
      <xdr:rowOff>57150</xdr:rowOff>
    </xdr:from>
    <xdr:to>
      <xdr:col>18</xdr:col>
      <xdr:colOff>238125</xdr:colOff>
      <xdr:row>34</xdr:row>
      <xdr:rowOff>28575</xdr:rowOff>
    </xdr:to>
    <xdr:sp macro="" textlink="">
      <xdr:nvSpPr>
        <xdr:cNvPr id="4" name="Freccia a destra 3"/>
        <xdr:cNvSpPr/>
      </xdr:nvSpPr>
      <xdr:spPr>
        <a:xfrm>
          <a:off x="5819775" y="7029450"/>
          <a:ext cx="238125" cy="171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28</xdr:col>
      <xdr:colOff>57150</xdr:colOff>
      <xdr:row>29</xdr:row>
      <xdr:rowOff>76200</xdr:rowOff>
    </xdr:from>
    <xdr:to>
      <xdr:col>28</xdr:col>
      <xdr:colOff>295275</xdr:colOff>
      <xdr:row>30</xdr:row>
      <xdr:rowOff>47625</xdr:rowOff>
    </xdr:to>
    <xdr:sp macro="" textlink="">
      <xdr:nvSpPr>
        <xdr:cNvPr id="6" name="Freccia a destra 5"/>
        <xdr:cNvSpPr/>
      </xdr:nvSpPr>
      <xdr:spPr>
        <a:xfrm>
          <a:off x="9020175" y="6229350"/>
          <a:ext cx="238125" cy="171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57150</xdr:colOff>
      <xdr:row>23</xdr:row>
      <xdr:rowOff>28575</xdr:rowOff>
    </xdr:from>
    <xdr:to>
      <xdr:col>9</xdr:col>
      <xdr:colOff>295275</xdr:colOff>
      <xdr:row>23</xdr:row>
      <xdr:rowOff>200025</xdr:rowOff>
    </xdr:to>
    <xdr:sp macro="" textlink="">
      <xdr:nvSpPr>
        <xdr:cNvPr id="7" name="Freccia a destra 6"/>
        <xdr:cNvSpPr/>
      </xdr:nvSpPr>
      <xdr:spPr>
        <a:xfrm>
          <a:off x="2895600" y="4933950"/>
          <a:ext cx="238125" cy="17145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0070C0"/>
            </a:solidFill>
          </a:endParaRPr>
        </a:p>
      </xdr:txBody>
    </xdr:sp>
    <xdr:clientData/>
  </xdr:twoCellAnchor>
  <xdr:twoCellAnchor>
    <xdr:from>
      <xdr:col>11</xdr:col>
      <xdr:colOff>19051</xdr:colOff>
      <xdr:row>7</xdr:row>
      <xdr:rowOff>95250</xdr:rowOff>
    </xdr:from>
    <xdr:to>
      <xdr:col>11</xdr:col>
      <xdr:colOff>133351</xdr:colOff>
      <xdr:row>9</xdr:row>
      <xdr:rowOff>123825</xdr:rowOff>
    </xdr:to>
    <xdr:sp macro="" textlink="">
      <xdr:nvSpPr>
        <xdr:cNvPr id="9" name="Parentesi graffa chiusa 8"/>
        <xdr:cNvSpPr/>
      </xdr:nvSpPr>
      <xdr:spPr>
        <a:xfrm>
          <a:off x="3571876" y="1600200"/>
          <a:ext cx="114300" cy="4476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209550</xdr:colOff>
      <xdr:row>47</xdr:row>
      <xdr:rowOff>47625</xdr:rowOff>
    </xdr:from>
    <xdr:to>
      <xdr:col>5</xdr:col>
      <xdr:colOff>420864</xdr:colOff>
      <xdr:row>55</xdr:row>
      <xdr:rowOff>104261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9886950"/>
          <a:ext cx="1706739" cy="160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iweb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01"/>
  <sheetViews>
    <sheetView tabSelected="1" zoomScaleNormal="100" workbookViewId="0">
      <selection activeCell="K52" sqref="K52"/>
    </sheetView>
  </sheetViews>
  <sheetFormatPr defaultColWidth="4.7109375" defaultRowHeight="15" x14ac:dyDescent="0.25"/>
  <cols>
    <col min="1" max="1" width="5.140625" customWidth="1"/>
    <col min="2" max="2" width="8.5703125" bestFit="1" customWidth="1"/>
    <col min="4" max="4" width="4.42578125" customWidth="1"/>
    <col min="6" max="6" width="6.5703125" bestFit="1" customWidth="1"/>
    <col min="9" max="9" width="6.140625" customWidth="1"/>
    <col min="11" max="11" width="6.42578125" customWidth="1"/>
    <col min="12" max="12" width="6.140625" customWidth="1"/>
    <col min="15" max="15" width="5.28515625" customWidth="1"/>
    <col min="16" max="16" width="5.42578125" customWidth="1"/>
    <col min="17" max="17" width="3.85546875" customWidth="1"/>
    <col min="18" max="18" width="4.42578125" customWidth="1"/>
    <col min="29" max="29" width="5" customWidth="1"/>
  </cols>
  <sheetData>
    <row r="1" spans="1:87" ht="15.75" thickBo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6.5" thickBot="1" x14ac:dyDescent="0.3">
      <c r="A2" s="94" t="s">
        <v>0</v>
      </c>
      <c r="B2" s="11"/>
      <c r="C2" s="11"/>
      <c r="D2" s="161" t="s">
        <v>107</v>
      </c>
      <c r="E2" s="162"/>
      <c r="F2" s="162"/>
      <c r="G2" s="162"/>
      <c r="H2" s="162"/>
      <c r="I2" s="162"/>
      <c r="J2" s="162"/>
      <c r="K2" s="162"/>
      <c r="L2" s="163"/>
      <c r="M2" s="11"/>
      <c r="N2" s="83" t="s">
        <v>1</v>
      </c>
      <c r="O2" s="11"/>
      <c r="P2" s="161">
        <v>40</v>
      </c>
      <c r="Q2" s="163"/>
      <c r="R2" s="12"/>
      <c r="S2" s="1"/>
      <c r="T2" s="28" t="s">
        <v>15</v>
      </c>
      <c r="U2" s="29"/>
      <c r="V2" s="29"/>
      <c r="W2" s="2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.75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"/>
      <c r="T3" s="28" t="s">
        <v>16</v>
      </c>
      <c r="U3" s="30"/>
      <c r="V3" s="30"/>
      <c r="W3" s="30"/>
      <c r="X3" s="1"/>
      <c r="Y3" s="48"/>
      <c r="Z3" s="28" t="s">
        <v>17</v>
      </c>
      <c r="AA3" s="27"/>
      <c r="AB3" s="27"/>
      <c r="AC3" s="2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21" x14ac:dyDescent="0.35">
      <c r="A4" s="45" t="s">
        <v>105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"/>
      <c r="T4" s="214" t="s">
        <v>18</v>
      </c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6.5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6.5" thickBot="1" x14ac:dyDescent="0.3">
      <c r="A6" s="96" t="s">
        <v>52</v>
      </c>
      <c r="B6" s="16"/>
      <c r="C6" s="16"/>
      <c r="D6" s="16"/>
      <c r="E6" s="16"/>
      <c r="F6" s="16"/>
      <c r="G6" s="16"/>
      <c r="H6" s="220">
        <v>2041</v>
      </c>
      <c r="I6" s="221"/>
      <c r="J6" s="221"/>
      <c r="K6" s="222"/>
      <c r="L6" s="97" t="s">
        <v>68</v>
      </c>
      <c r="M6" s="11"/>
      <c r="N6" s="11"/>
      <c r="O6" s="11"/>
      <c r="P6" s="180">
        <v>66</v>
      </c>
      <c r="Q6" s="181"/>
      <c r="R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6.5" thickBot="1" x14ac:dyDescent="0.3">
      <c r="A7" s="44"/>
      <c r="B7" s="16"/>
      <c r="C7" s="16"/>
      <c r="D7" s="16"/>
      <c r="E7" s="16"/>
      <c r="F7" s="16"/>
      <c r="G7" s="16"/>
      <c r="H7" s="16"/>
      <c r="I7" s="16"/>
      <c r="J7" s="16"/>
      <c r="K7" s="16"/>
      <c r="L7" s="11"/>
      <c r="M7" s="11"/>
      <c r="N7" s="11"/>
      <c r="O7" s="11"/>
      <c r="P7" s="11"/>
      <c r="Q7" s="11"/>
      <c r="R7" s="12"/>
      <c r="S7" s="1"/>
      <c r="T7" s="28" t="s">
        <v>16</v>
      </c>
      <c r="U7" s="27"/>
      <c r="V7" s="27"/>
      <c r="W7" s="27"/>
      <c r="X7" s="1"/>
      <c r="Y7" s="79"/>
      <c r="Z7" s="28" t="s">
        <v>19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6.5" thickBot="1" x14ac:dyDescent="0.3">
      <c r="A8" s="96" t="s">
        <v>53</v>
      </c>
      <c r="B8" s="16"/>
      <c r="C8" s="16"/>
      <c r="D8" s="16"/>
      <c r="E8" s="16"/>
      <c r="F8" s="16"/>
      <c r="G8" s="16"/>
      <c r="H8" s="223">
        <v>19687</v>
      </c>
      <c r="I8" s="224"/>
      <c r="J8" s="224"/>
      <c r="K8" s="225"/>
      <c r="L8" s="11"/>
      <c r="M8" s="11"/>
      <c r="N8" s="11"/>
      <c r="O8" s="11"/>
      <c r="P8" s="11"/>
      <c r="Q8" s="11"/>
      <c r="R8" s="12"/>
      <c r="S8" s="1"/>
      <c r="T8" s="28" t="s">
        <v>59</v>
      </c>
      <c r="U8" s="27"/>
      <c r="V8" s="27"/>
      <c r="W8" s="2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6.5" thickBot="1" x14ac:dyDescent="0.3">
      <c r="A9" s="44"/>
      <c r="B9" s="16"/>
      <c r="C9" s="16"/>
      <c r="D9" s="16"/>
      <c r="E9" s="16"/>
      <c r="F9" s="16"/>
      <c r="G9" s="16"/>
      <c r="H9" s="16"/>
      <c r="I9" s="16"/>
      <c r="J9" s="16"/>
      <c r="K9" s="16"/>
      <c r="L9" s="245" t="s">
        <v>67</v>
      </c>
      <c r="M9" s="245"/>
      <c r="N9" s="246"/>
      <c r="O9" s="242">
        <f>J280</f>
        <v>-7491</v>
      </c>
      <c r="P9" s="243"/>
      <c r="Q9" s="244"/>
      <c r="R9" s="1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6.5" thickBot="1" x14ac:dyDescent="0.3">
      <c r="A10" s="96" t="s">
        <v>54</v>
      </c>
      <c r="B10" s="16"/>
      <c r="C10" s="16"/>
      <c r="D10" s="16"/>
      <c r="E10" s="16"/>
      <c r="F10" s="16"/>
      <c r="G10" s="16"/>
      <c r="H10" s="223">
        <v>12196</v>
      </c>
      <c r="I10" s="224"/>
      <c r="J10" s="224"/>
      <c r="K10" s="225"/>
      <c r="L10" s="2"/>
      <c r="M10" s="2"/>
      <c r="N10" s="2"/>
      <c r="O10" s="2"/>
      <c r="P10" s="2"/>
      <c r="Q10" s="2"/>
      <c r="R10" s="12"/>
      <c r="S10" s="1"/>
      <c r="T10" s="31" t="s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6.5" thickBot="1" x14ac:dyDescent="0.3">
      <c r="A11" s="4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1"/>
      <c r="M11" s="11"/>
      <c r="N11" s="11"/>
      <c r="O11" s="11"/>
      <c r="P11" s="11"/>
      <c r="Q11" s="11"/>
      <c r="R11" s="12"/>
      <c r="S11" s="1"/>
      <c r="T11" s="92" t="s">
        <v>21</v>
      </c>
      <c r="U11" s="1"/>
      <c r="V11" s="229">
        <v>2016</v>
      </c>
      <c r="W11" s="2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6.5" thickBot="1" x14ac:dyDescent="0.3">
      <c r="A12" s="96" t="s">
        <v>55</v>
      </c>
      <c r="B12" s="16"/>
      <c r="C12" s="16"/>
      <c r="D12" s="16"/>
      <c r="E12" s="16"/>
      <c r="F12" s="16"/>
      <c r="G12" s="16"/>
      <c r="H12" s="226">
        <f>A278</f>
        <v>61.94950982882105</v>
      </c>
      <c r="I12" s="227"/>
      <c r="J12" s="227"/>
      <c r="K12" s="228"/>
      <c r="L12" s="11"/>
      <c r="M12" s="11"/>
      <c r="N12" s="11"/>
      <c r="O12" s="11"/>
      <c r="P12" s="11"/>
      <c r="Q12" s="11"/>
      <c r="R12" s="1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6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"/>
      <c r="T13" s="93" t="s">
        <v>22</v>
      </c>
      <c r="U13" s="1"/>
      <c r="V13" s="231">
        <v>5824.91</v>
      </c>
      <c r="W13" s="23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6.5" thickTop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21" x14ac:dyDescent="0.35">
      <c r="A15" s="20" t="s">
        <v>106</v>
      </c>
      <c r="B15" s="19"/>
      <c r="C15" s="19"/>
      <c r="D15" s="19"/>
      <c r="E15" s="19"/>
      <c r="F15" s="19"/>
      <c r="G15" s="19"/>
      <c r="H15" s="19"/>
      <c r="I15" s="19"/>
      <c r="J15" s="19"/>
      <c r="K15" s="11"/>
      <c r="L15" s="11"/>
      <c r="M15" s="11"/>
      <c r="N15" s="11"/>
      <c r="O15" s="11"/>
      <c r="P15" s="11"/>
      <c r="Q15" s="11"/>
      <c r="R15" s="1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6.5" thickBot="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6.5" thickBot="1" x14ac:dyDescent="0.3">
      <c r="A17" s="94" t="s">
        <v>3</v>
      </c>
      <c r="B17" s="11"/>
      <c r="C17" s="11"/>
      <c r="D17" s="11"/>
      <c r="E17" s="190">
        <f>A280</f>
        <v>2041</v>
      </c>
      <c r="F17" s="250"/>
      <c r="G17" s="191"/>
      <c r="H17" s="11"/>
      <c r="I17" s="83" t="s">
        <v>8</v>
      </c>
      <c r="J17" s="11"/>
      <c r="K17" s="11"/>
      <c r="L17" s="161">
        <v>2014</v>
      </c>
      <c r="M17" s="163"/>
      <c r="N17" s="11"/>
      <c r="O17" s="83" t="s">
        <v>4</v>
      </c>
      <c r="P17" s="11"/>
      <c r="Q17" s="215">
        <f>A281</f>
        <v>27</v>
      </c>
      <c r="R17" s="216"/>
      <c r="S17" s="1"/>
      <c r="T17" s="92" t="s">
        <v>56</v>
      </c>
      <c r="U17" s="84"/>
      <c r="V17" s="92"/>
      <c r="W17" s="84"/>
      <c r="X17" s="84"/>
      <c r="Y17" s="84"/>
      <c r="Z17" s="47"/>
      <c r="AA17" s="92" t="s">
        <v>58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5.75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0" t="str">
        <f>A275</f>
        <v/>
      </c>
      <c r="M18" s="11"/>
      <c r="N18" s="11"/>
      <c r="O18" s="11"/>
      <c r="P18" s="11"/>
      <c r="Q18" s="11"/>
      <c r="R18" s="12"/>
      <c r="S18" s="1"/>
      <c r="T18" s="92" t="s">
        <v>57</v>
      </c>
      <c r="U18" s="84"/>
      <c r="V18" s="84"/>
      <c r="W18" s="84"/>
      <c r="X18" s="84"/>
      <c r="Y18" s="8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6.5" thickBot="1" x14ac:dyDescent="0.3">
      <c r="A19" s="10"/>
      <c r="B19" s="11"/>
      <c r="C19" s="11"/>
      <c r="D19" s="11"/>
      <c r="E19" s="11"/>
      <c r="F19" s="11"/>
      <c r="G19" s="11"/>
      <c r="H19" s="16"/>
      <c r="I19" s="11"/>
      <c r="J19" s="11"/>
      <c r="K19" s="11"/>
      <c r="L19" s="11"/>
      <c r="M19" s="16"/>
      <c r="N19" s="11"/>
      <c r="O19" s="11"/>
      <c r="P19" s="11"/>
      <c r="Q19" s="17"/>
      <c r="R19" s="12"/>
      <c r="S19" s="1"/>
      <c r="T19" s="84"/>
      <c r="U19" s="84"/>
      <c r="V19" s="84"/>
      <c r="W19" s="84"/>
      <c r="X19" s="84"/>
      <c r="Y19" s="84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6.5" thickBot="1" x14ac:dyDescent="0.3">
      <c r="A20" s="94" t="s">
        <v>5</v>
      </c>
      <c r="B20" s="11"/>
      <c r="C20" s="11"/>
      <c r="D20" s="11"/>
      <c r="E20" s="11"/>
      <c r="F20" s="11"/>
      <c r="G20" s="11"/>
      <c r="H20" s="205">
        <f>A282</f>
        <v>19687</v>
      </c>
      <c r="I20" s="206"/>
      <c r="J20" s="206"/>
      <c r="K20" s="207"/>
      <c r="L20" s="85" t="s">
        <v>66</v>
      </c>
      <c r="M20" s="18"/>
      <c r="N20" s="18"/>
      <c r="O20" s="18"/>
      <c r="P20" s="18"/>
      <c r="Q20" s="11"/>
      <c r="R20" s="1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16.5" thickBot="1" x14ac:dyDescent="0.3">
      <c r="A21" s="10"/>
      <c r="B21" s="11"/>
      <c r="C21" s="11"/>
      <c r="D21" s="11"/>
      <c r="E21" s="11"/>
      <c r="F21" s="11"/>
      <c r="G21" s="11"/>
      <c r="H21" s="16"/>
      <c r="I21" s="11"/>
      <c r="J21" s="11"/>
      <c r="K21" s="11"/>
      <c r="L21" s="11"/>
      <c r="M21" s="16"/>
      <c r="N21" s="11"/>
      <c r="O21" s="11"/>
      <c r="P21" s="11"/>
      <c r="Q21" s="11"/>
      <c r="R21" s="12"/>
      <c r="S21" s="1"/>
      <c r="T21" s="1"/>
      <c r="U21" s="1"/>
      <c r="V21" s="1"/>
      <c r="W21" s="1"/>
      <c r="X21" s="1"/>
      <c r="Y21" s="1"/>
      <c r="Z21" s="1"/>
      <c r="AA21" s="247" t="s">
        <v>82</v>
      </c>
      <c r="AB21" s="248"/>
      <c r="AC21" s="248"/>
      <c r="AD21" s="248"/>
      <c r="AE21" s="24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6.5" thickBot="1" x14ac:dyDescent="0.3">
      <c r="A22" s="94" t="s">
        <v>2</v>
      </c>
      <c r="B22" s="11"/>
      <c r="C22" s="11"/>
      <c r="D22" s="11"/>
      <c r="E22" s="11"/>
      <c r="F22" s="11"/>
      <c r="G22" s="11"/>
      <c r="H22" s="182">
        <f>A283</f>
        <v>12196</v>
      </c>
      <c r="I22" s="183"/>
      <c r="J22" s="183"/>
      <c r="K22" s="184"/>
      <c r="L22" s="85" t="s">
        <v>66</v>
      </c>
      <c r="M22" s="18"/>
      <c r="N22" s="18"/>
      <c r="O22" s="18"/>
      <c r="P22" s="18"/>
      <c r="Q22" s="11"/>
      <c r="R22" s="1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6.5" thickBot="1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"/>
      <c r="T23" s="233" t="s">
        <v>64</v>
      </c>
      <c r="U23" s="234"/>
      <c r="V23" s="234"/>
      <c r="W23" s="234"/>
      <c r="X23" s="234"/>
      <c r="Y23" s="234"/>
      <c r="Z23" s="234"/>
      <c r="AA23" s="234"/>
      <c r="AB23" s="23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6.5" customHeight="1" thickBot="1" x14ac:dyDescent="0.3">
      <c r="A24" s="95" t="s">
        <v>65</v>
      </c>
      <c r="B24" s="11"/>
      <c r="C24" s="11"/>
      <c r="D24" s="11"/>
      <c r="E24" s="11"/>
      <c r="F24" s="11"/>
      <c r="G24" s="11"/>
      <c r="H24" s="215">
        <f>A284</f>
        <v>61.94950982882105</v>
      </c>
      <c r="I24" s="217"/>
      <c r="J24" s="21"/>
      <c r="K24" s="22" t="s">
        <v>88</v>
      </c>
      <c r="L24" s="11"/>
      <c r="M24" s="11"/>
      <c r="N24" s="11"/>
      <c r="O24" s="11"/>
      <c r="P24" s="11"/>
      <c r="Q24" s="218">
        <v>70</v>
      </c>
      <c r="R24" s="219"/>
      <c r="S24" s="1"/>
      <c r="T24" s="236"/>
      <c r="U24" s="237"/>
      <c r="V24" s="237"/>
      <c r="W24" s="237"/>
      <c r="X24" s="237"/>
      <c r="Y24" s="237"/>
      <c r="Z24" s="237"/>
      <c r="AA24" s="237"/>
      <c r="AB24" s="23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6.5" thickBot="1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/>
      <c r="R25" s="12"/>
      <c r="S25" s="1"/>
      <c r="T25" s="236"/>
      <c r="U25" s="237"/>
      <c r="V25" s="237"/>
      <c r="W25" s="237"/>
      <c r="X25" s="237"/>
      <c r="Y25" s="237"/>
      <c r="Z25" s="237"/>
      <c r="AA25" s="237"/>
      <c r="AB25" s="23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6.5" thickBot="1" x14ac:dyDescent="0.3">
      <c r="A26" s="43" t="s">
        <v>90</v>
      </c>
      <c r="B26" s="11"/>
      <c r="C26" s="11"/>
      <c r="D26" s="11"/>
      <c r="E26" s="11"/>
      <c r="F26" s="11"/>
      <c r="G26" s="11"/>
      <c r="H26" s="182">
        <f>A285</f>
        <v>13780.9</v>
      </c>
      <c r="I26" s="183"/>
      <c r="J26" s="183"/>
      <c r="K26" s="184"/>
      <c r="L26" s="85" t="s">
        <v>63</v>
      </c>
      <c r="M26" s="11"/>
      <c r="N26" s="177">
        <f>A80</f>
        <v>12196</v>
      </c>
      <c r="O26" s="178"/>
      <c r="P26" s="178"/>
      <c r="Q26" s="179"/>
      <c r="R26" s="12"/>
      <c r="S26" s="1"/>
      <c r="T26" s="239"/>
      <c r="U26" s="240"/>
      <c r="V26" s="240"/>
      <c r="W26" s="240"/>
      <c r="X26" s="240"/>
      <c r="Y26" s="240"/>
      <c r="Z26" s="240"/>
      <c r="AA26" s="240"/>
      <c r="AB26" s="24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6.5" thickBot="1" x14ac:dyDescent="0.3">
      <c r="A27" s="10"/>
      <c r="B27" s="11"/>
      <c r="C27" s="11"/>
      <c r="D27" s="11"/>
      <c r="E27" s="11"/>
      <c r="F27" s="11"/>
      <c r="G27" s="11"/>
      <c r="H27" s="80"/>
      <c r="I27" s="80"/>
      <c r="J27" s="80"/>
      <c r="K27" s="80"/>
      <c r="L27" s="11"/>
      <c r="M27" s="11"/>
      <c r="N27" s="11"/>
      <c r="O27" s="11"/>
      <c r="P27" s="11"/>
      <c r="Q27" s="17"/>
      <c r="R27" s="1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6.5" thickBot="1" x14ac:dyDescent="0.3">
      <c r="A28" s="24" t="s">
        <v>12</v>
      </c>
      <c r="B28" s="11"/>
      <c r="C28" s="11"/>
      <c r="D28" s="11"/>
      <c r="E28" s="11"/>
      <c r="F28" s="11"/>
      <c r="G28" s="11"/>
      <c r="H28" s="164">
        <f>A286</f>
        <v>1584.8999999999996</v>
      </c>
      <c r="I28" s="165"/>
      <c r="J28" s="165"/>
      <c r="K28" s="166"/>
      <c r="L28" s="11"/>
      <c r="M28" s="11"/>
      <c r="N28" s="11"/>
      <c r="O28" s="2"/>
      <c r="P28" s="2"/>
      <c r="Q28" s="17"/>
      <c r="R28" s="12"/>
      <c r="S28" s="1"/>
      <c r="T28" s="142"/>
      <c r="U28" s="142"/>
      <c r="V28" s="14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15.75" customHeight="1" thickBot="1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"/>
      <c r="T29" s="144" t="s">
        <v>79</v>
      </c>
      <c r="U29" s="145"/>
      <c r="V29" s="145"/>
      <c r="W29" s="145"/>
      <c r="X29" s="145"/>
      <c r="Y29" s="145"/>
      <c r="Z29" s="145"/>
      <c r="AA29" s="145"/>
      <c r="AB29" s="146"/>
      <c r="AC29" s="1"/>
      <c r="AD29" s="136" t="s">
        <v>104</v>
      </c>
      <c r="AE29" s="137"/>
      <c r="AF29" s="137"/>
      <c r="AG29" s="137"/>
      <c r="AH29" s="137"/>
      <c r="AI29" s="137"/>
      <c r="AJ29" s="137"/>
      <c r="AK29" s="137"/>
      <c r="AL29" s="138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5.75" customHeight="1" thickBot="1" x14ac:dyDescent="0.3">
      <c r="A30" s="94" t="s">
        <v>55</v>
      </c>
      <c r="B30" s="11"/>
      <c r="C30" s="11"/>
      <c r="D30" s="11"/>
      <c r="E30" s="11"/>
      <c r="F30" s="11"/>
      <c r="G30" s="11"/>
      <c r="H30" s="204">
        <v>5.5</v>
      </c>
      <c r="I30" s="204"/>
      <c r="J30" s="17" t="s">
        <v>68</v>
      </c>
      <c r="K30" s="2"/>
      <c r="L30" s="11"/>
      <c r="M30" s="11"/>
      <c r="N30" s="194">
        <f>A75</f>
        <v>66</v>
      </c>
      <c r="O30" s="195"/>
      <c r="P30" s="2"/>
      <c r="Q30" s="11"/>
      <c r="R30" s="12"/>
      <c r="S30" s="1"/>
      <c r="T30" s="147"/>
      <c r="U30" s="148"/>
      <c r="V30" s="148"/>
      <c r="W30" s="148"/>
      <c r="X30" s="148"/>
      <c r="Y30" s="148"/>
      <c r="Z30" s="148"/>
      <c r="AA30" s="148"/>
      <c r="AB30" s="149"/>
      <c r="AC30" s="1"/>
      <c r="AD30" s="139"/>
      <c r="AE30" s="140"/>
      <c r="AF30" s="140"/>
      <c r="AG30" s="140"/>
      <c r="AH30" s="140"/>
      <c r="AI30" s="140"/>
      <c r="AJ30" s="140"/>
      <c r="AK30" s="140"/>
      <c r="AL30" s="14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6.5" thickBot="1" x14ac:dyDescent="0.3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2"/>
      <c r="L31" s="85" t="str">
        <f>A290</f>
        <v/>
      </c>
      <c r="M31" s="1"/>
      <c r="N31" s="86"/>
      <c r="O31" s="86"/>
      <c r="P31" s="86"/>
      <c r="Q31" s="86"/>
      <c r="R31" s="87"/>
      <c r="S31" s="1"/>
      <c r="T31" s="147"/>
      <c r="U31" s="148"/>
      <c r="V31" s="148"/>
      <c r="W31" s="148"/>
      <c r="X31" s="148"/>
      <c r="Y31" s="148"/>
      <c r="Z31" s="148"/>
      <c r="AA31" s="148"/>
      <c r="AB31" s="149"/>
      <c r="AC31" s="1"/>
      <c r="AD31" s="139"/>
      <c r="AE31" s="140"/>
      <c r="AF31" s="140"/>
      <c r="AG31" s="140"/>
      <c r="AH31" s="140"/>
      <c r="AI31" s="140"/>
      <c r="AJ31" s="140"/>
      <c r="AK31" s="140"/>
      <c r="AL31" s="14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6.5" thickBot="1" x14ac:dyDescent="0.3">
      <c r="A32" s="94" t="s">
        <v>6</v>
      </c>
      <c r="B32" s="11"/>
      <c r="C32" s="11"/>
      <c r="D32" s="11"/>
      <c r="E32" s="11"/>
      <c r="F32" s="11"/>
      <c r="G32" s="11"/>
      <c r="H32" s="205">
        <f>A287</f>
        <v>28816.363636363629</v>
      </c>
      <c r="I32" s="206"/>
      <c r="J32" s="206"/>
      <c r="K32" s="207"/>
      <c r="L32" s="192" t="str">
        <f>B291</f>
        <v>anche interamente riscuotibile</v>
      </c>
      <c r="M32" s="143"/>
      <c r="N32" s="143"/>
      <c r="O32" s="143"/>
      <c r="P32" s="143"/>
      <c r="Q32" s="143"/>
      <c r="R32" s="193"/>
      <c r="S32" s="1"/>
      <c r="T32" s="150"/>
      <c r="U32" s="151"/>
      <c r="V32" s="151"/>
      <c r="W32" s="151"/>
      <c r="X32" s="151"/>
      <c r="Y32" s="151"/>
      <c r="Z32" s="151"/>
      <c r="AA32" s="151"/>
      <c r="AB32" s="152"/>
      <c r="AC32" s="1"/>
      <c r="AD32" s="139"/>
      <c r="AE32" s="140"/>
      <c r="AF32" s="140"/>
      <c r="AG32" s="140"/>
      <c r="AH32" s="140"/>
      <c r="AI32" s="140"/>
      <c r="AJ32" s="140"/>
      <c r="AK32" s="140"/>
      <c r="AL32" s="14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6.5" thickBot="1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88" t="str">
        <f>A292</f>
        <v/>
      </c>
      <c r="M33" s="1"/>
      <c r="N33" s="88"/>
      <c r="O33" s="89"/>
      <c r="P33" s="90"/>
      <c r="Q33" s="90"/>
      <c r="R33" s="9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54"/>
      <c r="AE33" s="54"/>
      <c r="AF33" s="54"/>
      <c r="AG33" s="73"/>
      <c r="AH33" s="74" t="s">
        <v>60</v>
      </c>
      <c r="AI33" s="75"/>
      <c r="AJ33" s="76" t="s">
        <v>62</v>
      </c>
      <c r="AK33" s="77"/>
      <c r="AL33" s="78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5.75" customHeight="1" x14ac:dyDescent="0.25">
      <c r="A34" s="94" t="s">
        <v>13</v>
      </c>
      <c r="B34" s="11"/>
      <c r="C34" s="11"/>
      <c r="D34" s="11"/>
      <c r="E34" s="11"/>
      <c r="F34" s="11"/>
      <c r="G34" s="11"/>
      <c r="H34" s="208">
        <v>0.03</v>
      </c>
      <c r="I34" s="208"/>
      <c r="J34" s="11"/>
      <c r="K34" s="17"/>
      <c r="L34" s="86" t="s">
        <v>23</v>
      </c>
      <c r="M34" s="86"/>
      <c r="N34" s="143" t="str">
        <f>B293</f>
        <v/>
      </c>
      <c r="O34" s="143"/>
      <c r="P34" s="143"/>
      <c r="Q34" s="86"/>
      <c r="R34" s="87"/>
      <c r="S34" s="1"/>
      <c r="T34" s="144" t="s">
        <v>80</v>
      </c>
      <c r="U34" s="145"/>
      <c r="V34" s="145"/>
      <c r="W34" s="145"/>
      <c r="X34" s="145"/>
      <c r="Y34" s="145"/>
      <c r="Z34" s="145"/>
      <c r="AA34" s="145"/>
      <c r="AB34" s="146"/>
      <c r="AC34" s="46"/>
      <c r="AD34" s="1"/>
      <c r="AE34" s="1"/>
      <c r="AF34" s="2"/>
      <c r="AG34" s="153" t="s">
        <v>69</v>
      </c>
      <c r="AH34" s="154"/>
      <c r="AI34" s="155"/>
      <c r="AJ34" s="60" t="s">
        <v>61</v>
      </c>
      <c r="AK34" s="61"/>
      <c r="AL34" s="62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5.75" thickBo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7"/>
      <c r="S35" s="1"/>
      <c r="T35" s="147"/>
      <c r="U35" s="148"/>
      <c r="V35" s="148"/>
      <c r="W35" s="148"/>
      <c r="X35" s="148"/>
      <c r="Y35" s="148"/>
      <c r="Z35" s="148"/>
      <c r="AA35" s="148"/>
      <c r="AB35" s="149"/>
      <c r="AC35" s="46"/>
      <c r="AD35" s="1"/>
      <c r="AE35" s="1"/>
      <c r="AF35" s="51"/>
      <c r="AG35" s="1"/>
      <c r="AH35" s="50">
        <v>57</v>
      </c>
      <c r="AI35" s="59"/>
      <c r="AJ35" s="209">
        <v>4.25</v>
      </c>
      <c r="AK35" s="210"/>
      <c r="AL35" s="21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x14ac:dyDescent="0.2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168">
        <f>J206</f>
        <v>687.23419141266481</v>
      </c>
      <c r="M36" s="169"/>
      <c r="N36" s="169"/>
      <c r="O36" s="170"/>
      <c r="P36" s="2"/>
      <c r="Q36" s="2"/>
      <c r="R36" s="7"/>
      <c r="S36" s="1"/>
      <c r="T36" s="147"/>
      <c r="U36" s="148"/>
      <c r="V36" s="148"/>
      <c r="W36" s="148"/>
      <c r="X36" s="148"/>
      <c r="Y36" s="148"/>
      <c r="Z36" s="148"/>
      <c r="AA36" s="148"/>
      <c r="AB36" s="149"/>
      <c r="AC36" s="1"/>
      <c r="AD36" s="1"/>
      <c r="AE36" s="1"/>
      <c r="AF36" s="51"/>
      <c r="AG36" s="1"/>
      <c r="AH36" s="50">
        <v>58</v>
      </c>
      <c r="AI36" s="63"/>
      <c r="AJ36" s="209">
        <v>4.3540000000000001</v>
      </c>
      <c r="AK36" s="210"/>
      <c r="AL36" s="21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ht="15.75" thickBot="1" x14ac:dyDescent="0.3">
      <c r="A37" s="25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171"/>
      <c r="M37" s="172"/>
      <c r="N37" s="172"/>
      <c r="O37" s="173"/>
      <c r="P37" s="2"/>
      <c r="Q37" s="2"/>
      <c r="R37" s="7"/>
      <c r="S37" s="1"/>
      <c r="T37" s="150"/>
      <c r="U37" s="151"/>
      <c r="V37" s="151"/>
      <c r="W37" s="151"/>
      <c r="X37" s="151"/>
      <c r="Y37" s="151"/>
      <c r="Z37" s="151"/>
      <c r="AA37" s="151"/>
      <c r="AB37" s="152"/>
      <c r="AC37" s="1"/>
      <c r="AD37" s="1"/>
      <c r="AE37" s="1"/>
      <c r="AF37" s="51"/>
      <c r="AG37" s="1"/>
      <c r="AH37" s="50">
        <v>59</v>
      </c>
      <c r="AI37" s="63"/>
      <c r="AJ37" s="209">
        <v>4.468</v>
      </c>
      <c r="AK37" s="210"/>
      <c r="AL37" s="21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6.5" thickBot="1" x14ac:dyDescent="0.3">
      <c r="A38" s="25" t="s">
        <v>77</v>
      </c>
      <c r="B38" s="190">
        <f>Q17</f>
        <v>27</v>
      </c>
      <c r="C38" s="191"/>
      <c r="D38" s="25" t="s">
        <v>78</v>
      </c>
      <c r="E38" s="2"/>
      <c r="F38" s="2"/>
      <c r="G38" s="2"/>
      <c r="H38" s="2"/>
      <c r="I38" s="2"/>
      <c r="J38" s="2"/>
      <c r="K38" s="2"/>
      <c r="L38" s="174"/>
      <c r="M38" s="175"/>
      <c r="N38" s="175"/>
      <c r="O38" s="176"/>
      <c r="P38" s="2"/>
      <c r="Q38" s="2"/>
      <c r="R38" s="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51"/>
      <c r="AG38" s="1"/>
      <c r="AH38" s="50">
        <v>60</v>
      </c>
      <c r="AI38" s="63"/>
      <c r="AJ38" s="209">
        <v>4.5890000000000004</v>
      </c>
      <c r="AK38" s="210"/>
      <c r="AL38" s="21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x14ac:dyDescent="0.2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51"/>
      <c r="AG39" s="1"/>
      <c r="AH39" s="50">
        <v>61</v>
      </c>
      <c r="AI39" s="63"/>
      <c r="AJ39" s="209">
        <v>4.7190000000000003</v>
      </c>
      <c r="AK39" s="210"/>
      <c r="AL39" s="21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ht="15.75" thickBo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7"/>
      <c r="S40" s="1"/>
      <c r="T40" s="71" t="s">
        <v>70</v>
      </c>
      <c r="U40" s="71"/>
      <c r="V40" s="71"/>
      <c r="W40" s="71"/>
      <c r="X40" s="71"/>
      <c r="Y40" s="72"/>
      <c r="Z40" s="72"/>
      <c r="AA40" s="1"/>
      <c r="AB40" s="1"/>
      <c r="AC40" s="1"/>
      <c r="AD40" s="1"/>
      <c r="AE40" s="1"/>
      <c r="AF40" s="51"/>
      <c r="AG40" s="1"/>
      <c r="AH40" s="50">
        <v>62</v>
      </c>
      <c r="AI40" s="63"/>
      <c r="AJ40" s="209">
        <v>4.8559999999999999</v>
      </c>
      <c r="AK40" s="210"/>
      <c r="AL40" s="21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ht="21.75" thickBot="1" x14ac:dyDescent="0.4">
      <c r="A41" s="24" t="s">
        <v>84</v>
      </c>
      <c r="B41" s="2"/>
      <c r="C41" s="2"/>
      <c r="D41" s="2"/>
      <c r="E41" s="2"/>
      <c r="F41" s="2"/>
      <c r="G41" s="2"/>
      <c r="H41" s="2"/>
      <c r="I41" s="196">
        <v>0.38</v>
      </c>
      <c r="J41" s="197"/>
      <c r="K41" s="2"/>
      <c r="L41" s="118">
        <f>B303</f>
        <v>-261.14899273681266</v>
      </c>
      <c r="M41" s="119"/>
      <c r="N41" s="119"/>
      <c r="O41" s="120"/>
      <c r="P41" s="2"/>
      <c r="Q41" s="2"/>
      <c r="R41" s="7"/>
      <c r="S41" s="1"/>
      <c r="T41" s="70" t="s">
        <v>71</v>
      </c>
      <c r="U41" s="31"/>
      <c r="V41" s="31"/>
      <c r="W41" s="31"/>
      <c r="X41" s="31"/>
      <c r="Y41" s="31"/>
      <c r="Z41" s="31"/>
      <c r="AA41" s="65"/>
      <c r="AB41" s="70" t="s">
        <v>72</v>
      </c>
      <c r="AC41" s="2"/>
      <c r="AD41" s="1"/>
      <c r="AE41" s="66"/>
      <c r="AF41" s="51"/>
      <c r="AG41" s="1"/>
      <c r="AH41" s="50">
        <v>63</v>
      </c>
      <c r="AI41" s="63"/>
      <c r="AJ41" s="209">
        <v>5.0019999999999998</v>
      </c>
      <c r="AK41" s="210"/>
      <c r="AL41" s="21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5.75" thickBot="1" x14ac:dyDescent="0.3">
      <c r="A42" s="6"/>
      <c r="B42" s="2"/>
      <c r="C42" s="2"/>
      <c r="D42" s="2"/>
      <c r="E42" s="2"/>
      <c r="F42" s="2"/>
      <c r="G42" s="2"/>
      <c r="H42" s="58" t="str">
        <f>A308</f>
        <v/>
      </c>
      <c r="I42" s="1"/>
      <c r="J42" s="2"/>
      <c r="K42" s="2"/>
      <c r="L42" s="2"/>
      <c r="M42" s="2"/>
      <c r="N42" s="2"/>
      <c r="O42" s="2"/>
      <c r="P42" s="2"/>
      <c r="Q42" s="2"/>
      <c r="R42" s="7"/>
      <c r="S42" s="1"/>
      <c r="T42" s="67" t="s">
        <v>83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51"/>
      <c r="AG42" s="1"/>
      <c r="AH42" s="50">
        <v>64</v>
      </c>
      <c r="AI42" s="63"/>
      <c r="AJ42" s="209">
        <v>5.1589999999999998</v>
      </c>
      <c r="AK42" s="210"/>
      <c r="AL42" s="21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5.75" thickTop="1" x14ac:dyDescent="0.25">
      <c r="A43" s="188" t="s">
        <v>87</v>
      </c>
      <c r="B43" s="189"/>
      <c r="C43" s="189"/>
      <c r="D43" s="189"/>
      <c r="E43" s="189"/>
      <c r="F43" s="189"/>
      <c r="G43" s="189"/>
      <c r="H43" s="189"/>
      <c r="I43" s="189"/>
      <c r="J43" s="189"/>
      <c r="K43" s="2"/>
      <c r="L43" s="198">
        <f>F305</f>
        <v>426.08519867585215</v>
      </c>
      <c r="M43" s="199"/>
      <c r="N43" s="199"/>
      <c r="O43" s="200"/>
      <c r="P43" s="2"/>
      <c r="Q43" s="2"/>
      <c r="R43" s="7"/>
      <c r="S43" s="1"/>
      <c r="T43" s="67" t="s">
        <v>81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51"/>
      <c r="AG43" s="1"/>
      <c r="AH43" s="50">
        <v>65</v>
      </c>
      <c r="AI43" s="63"/>
      <c r="AJ43" s="209">
        <v>5.3259999999999996</v>
      </c>
      <c r="AK43" s="210"/>
      <c r="AL43" s="21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ht="15.75" thickBot="1" x14ac:dyDescent="0.3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2"/>
      <c r="L44" s="201"/>
      <c r="M44" s="202"/>
      <c r="N44" s="202"/>
      <c r="O44" s="203"/>
      <c r="P44" s="2"/>
      <c r="Q44" s="2"/>
      <c r="R44" s="7"/>
      <c r="S44" s="1"/>
      <c r="T44" s="67" t="s">
        <v>73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51"/>
      <c r="AG44" s="1"/>
      <c r="AH44" s="50">
        <v>66</v>
      </c>
      <c r="AI44" s="63"/>
      <c r="AJ44" s="209">
        <v>5.5060000000000002</v>
      </c>
      <c r="AK44" s="210"/>
      <c r="AL44" s="21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ht="15.75" thickTop="1" x14ac:dyDescent="0.2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6"/>
      <c r="O45" s="2"/>
      <c r="P45" s="2"/>
      <c r="Q45" s="2"/>
      <c r="R45" s="7"/>
      <c r="S45" s="1"/>
      <c r="T45" s="67" t="s">
        <v>75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8"/>
      <c r="AG45" s="1"/>
      <c r="AH45" s="50">
        <v>67</v>
      </c>
      <c r="AI45" s="63"/>
      <c r="AJ45" s="209">
        <v>5.7</v>
      </c>
      <c r="AK45" s="210"/>
      <c r="AL45" s="21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5.75" thickBot="1" x14ac:dyDescent="0.3">
      <c r="A46" s="91" t="s">
        <v>89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"/>
      <c r="O46" s="8"/>
      <c r="P46" s="8"/>
      <c r="Q46" s="8"/>
      <c r="R46" s="9"/>
      <c r="S46" s="1"/>
      <c r="T46" s="67" t="s">
        <v>74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1"/>
      <c r="AH46" s="50">
        <v>68</v>
      </c>
      <c r="AI46" s="63"/>
      <c r="AJ46" s="209">
        <v>5.91</v>
      </c>
      <c r="AK46" s="210"/>
      <c r="AL46" s="21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69" t="s">
        <v>76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8"/>
      <c r="AG47" s="2"/>
      <c r="AH47" s="50">
        <v>69</v>
      </c>
      <c r="AI47" s="63"/>
      <c r="AJ47" s="209">
        <v>6.1349999999999998</v>
      </c>
      <c r="AK47" s="210"/>
      <c r="AL47" s="211"/>
      <c r="AM47" s="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7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1"/>
      <c r="AG48" s="52"/>
      <c r="AH48" s="53">
        <v>70</v>
      </c>
      <c r="AI48" s="64"/>
      <c r="AJ48" s="262">
        <v>6.3780000000000001</v>
      </c>
      <c r="AK48" s="263"/>
      <c r="AL48" s="264"/>
      <c r="AM48" s="2"/>
      <c r="AN48" s="2"/>
      <c r="AO48" s="2"/>
      <c r="AP48" s="2"/>
      <c r="AQ48" s="2"/>
      <c r="AR48" s="2"/>
      <c r="AS48" s="2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7"/>
      <c r="AA49" s="2"/>
      <c r="AB49" s="2"/>
      <c r="AC49" s="2"/>
      <c r="AD49" s="2"/>
      <c r="AE49" s="2"/>
      <c r="AF49" s="2"/>
      <c r="AG49" s="2"/>
      <c r="AH49" s="22"/>
      <c r="AI49" s="22"/>
      <c r="AJ49" s="22"/>
      <c r="AK49" s="22"/>
      <c r="AL49" s="22"/>
      <c r="AM49" s="2"/>
      <c r="AN49" s="2"/>
      <c r="AO49" s="2"/>
      <c r="AP49" s="2"/>
      <c r="AQ49" s="2"/>
      <c r="AR49" s="2"/>
      <c r="AS49" s="2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9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2"/>
      <c r="AG50" s="130" t="s">
        <v>98</v>
      </c>
      <c r="AH50" s="131"/>
      <c r="AI50" s="131"/>
      <c r="AJ50" s="131"/>
      <c r="AK50" s="131"/>
      <c r="AL50" s="132"/>
      <c r="AM50" s="2"/>
      <c r="AN50" s="2"/>
      <c r="AO50" s="2"/>
      <c r="AP50" s="2"/>
      <c r="AQ50" s="2"/>
      <c r="AR50" s="2"/>
      <c r="AS50" s="2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"/>
      <c r="AF51" s="2"/>
      <c r="AG51" s="133" t="s">
        <v>99</v>
      </c>
      <c r="AH51" s="134"/>
      <c r="AI51" s="134"/>
      <c r="AJ51" s="134"/>
      <c r="AK51" s="134"/>
      <c r="AL51" s="135"/>
      <c r="AM51" s="2"/>
      <c r="AN51" s="2"/>
      <c r="AO51" s="2"/>
      <c r="AP51" s="2"/>
      <c r="AQ51" s="2"/>
      <c r="AR51" s="2"/>
      <c r="AS51" s="2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1"/>
      <c r="V52" s="1"/>
      <c r="W52" s="1"/>
      <c r="X52" s="1"/>
      <c r="Y52" s="1"/>
      <c r="Z52" s="55"/>
      <c r="AA52" s="2"/>
      <c r="AB52" s="2"/>
      <c r="AC52" s="49"/>
      <c r="AD52" s="2"/>
      <c r="AE52" s="2"/>
      <c r="AF52" s="2"/>
      <c r="AG52" s="124" t="s">
        <v>100</v>
      </c>
      <c r="AH52" s="122"/>
      <c r="AI52" s="121" t="s">
        <v>101</v>
      </c>
      <c r="AJ52" s="122"/>
      <c r="AK52" s="253" t="s">
        <v>102</v>
      </c>
      <c r="AL52" s="254"/>
      <c r="AM52" s="2"/>
      <c r="AN52" s="2"/>
      <c r="AO52" s="2"/>
      <c r="AP52" s="2"/>
      <c r="AQ52" s="2"/>
      <c r="AR52" s="2"/>
      <c r="AS52" s="2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1"/>
      <c r="V53" s="1"/>
      <c r="W53" s="1"/>
      <c r="X53" s="1"/>
      <c r="Y53" s="1"/>
      <c r="Z53" s="55"/>
      <c r="AA53" s="1"/>
      <c r="AB53" s="1"/>
      <c r="AC53" s="1"/>
      <c r="AD53" s="1"/>
      <c r="AE53" s="1"/>
      <c r="AF53" s="2"/>
      <c r="AG53" s="125">
        <v>0</v>
      </c>
      <c r="AH53" s="123"/>
      <c r="AI53" s="123">
        <v>15000</v>
      </c>
      <c r="AJ53" s="123"/>
      <c r="AK53" s="123">
        <v>23</v>
      </c>
      <c r="AL53" s="255"/>
      <c r="AM53" s="2"/>
      <c r="AN53" s="2"/>
      <c r="AO53" s="2"/>
      <c r="AP53" s="2"/>
      <c r="AQ53" s="2"/>
      <c r="AR53" s="2"/>
      <c r="AS53" s="2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1"/>
      <c r="V54" s="1"/>
      <c r="W54" s="1"/>
      <c r="X54" s="1"/>
      <c r="Y54" s="1"/>
      <c r="Z54" s="55"/>
      <c r="AA54" s="1"/>
      <c r="AB54" s="1"/>
      <c r="AC54" s="1"/>
      <c r="AD54" s="1"/>
      <c r="AE54" s="1"/>
      <c r="AF54" s="2"/>
      <c r="AG54" s="125">
        <v>15000</v>
      </c>
      <c r="AH54" s="123"/>
      <c r="AI54" s="123">
        <v>28000</v>
      </c>
      <c r="AJ54" s="123"/>
      <c r="AK54" s="123">
        <v>27</v>
      </c>
      <c r="AL54" s="255"/>
      <c r="AM54" s="2"/>
      <c r="AN54" s="2"/>
      <c r="AO54" s="2"/>
      <c r="AP54" s="2"/>
      <c r="AQ54" s="2"/>
      <c r="AR54" s="2"/>
      <c r="AS54" s="2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1"/>
      <c r="V55" s="1"/>
      <c r="W55" s="1"/>
      <c r="X55" s="1"/>
      <c r="Y55" s="1"/>
      <c r="Z55" s="55"/>
      <c r="AA55" s="1"/>
      <c r="AB55" s="1"/>
      <c r="AC55" s="1"/>
      <c r="AD55" s="1"/>
      <c r="AE55" s="1"/>
      <c r="AF55" s="2"/>
      <c r="AG55" s="125">
        <v>28000</v>
      </c>
      <c r="AH55" s="123"/>
      <c r="AI55" s="123">
        <v>55000</v>
      </c>
      <c r="AJ55" s="123"/>
      <c r="AK55" s="123">
        <v>38</v>
      </c>
      <c r="AL55" s="255"/>
      <c r="AM55" s="2"/>
      <c r="AN55" s="2"/>
      <c r="AO55" s="2"/>
      <c r="AP55" s="2"/>
      <c r="AQ55" s="2"/>
      <c r="AR55" s="2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"/>
      <c r="U56" s="1"/>
      <c r="V56" s="1"/>
      <c r="W56" s="1"/>
      <c r="X56" s="101"/>
      <c r="Y56" s="1"/>
      <c r="Z56" s="55"/>
      <c r="AA56" s="1"/>
      <c r="AB56" s="1"/>
      <c r="AC56" s="1"/>
      <c r="AD56" s="1"/>
      <c r="AE56" s="1"/>
      <c r="AF56" s="2"/>
      <c r="AG56" s="125">
        <v>55000</v>
      </c>
      <c r="AH56" s="123"/>
      <c r="AI56" s="123">
        <v>75000</v>
      </c>
      <c r="AJ56" s="123"/>
      <c r="AK56" s="123">
        <v>41</v>
      </c>
      <c r="AL56" s="255"/>
      <c r="AM56" s="2"/>
      <c r="AN56" s="2"/>
      <c r="AO56" s="2"/>
      <c r="AP56" s="2"/>
      <c r="AQ56" s="2"/>
      <c r="AR56" s="2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6.5" thickBot="1" x14ac:dyDescent="0.3">
      <c r="A57" s="2"/>
      <c r="B57" s="11" t="s">
        <v>108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"/>
      <c r="U57" s="1"/>
      <c r="V57" s="1"/>
      <c r="W57" s="1"/>
      <c r="X57" s="1"/>
      <c r="Y57" s="1"/>
      <c r="Z57" s="55"/>
      <c r="AA57" s="1"/>
      <c r="AB57" s="1"/>
      <c r="AC57" s="1"/>
      <c r="AD57" s="1"/>
      <c r="AE57" s="1"/>
      <c r="AF57" s="2"/>
      <c r="AG57" s="126">
        <v>75000</v>
      </c>
      <c r="AH57" s="127"/>
      <c r="AI57" s="128"/>
      <c r="AJ57" s="129"/>
      <c r="AK57" s="127">
        <v>43</v>
      </c>
      <c r="AL57" s="256"/>
      <c r="AM57" s="2"/>
      <c r="AN57" s="2"/>
      <c r="AO57" s="2"/>
      <c r="AP57" s="2"/>
      <c r="AQ57" s="2"/>
      <c r="AR57" s="2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x14ac:dyDescent="0.25">
      <c r="A58" s="2"/>
      <c r="B58" s="108" t="s">
        <v>109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55"/>
      <c r="AA58" s="1"/>
      <c r="AB58" s="1"/>
      <c r="AC58" s="1"/>
      <c r="AD58" s="1"/>
      <c r="AE58" s="1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55"/>
      <c r="AA59" s="2"/>
      <c r="AB59" s="2"/>
      <c r="AC59" s="49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55"/>
      <c r="AA60" s="2"/>
      <c r="AB60" s="2"/>
      <c r="AC60" s="49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55"/>
      <c r="AA61" s="2"/>
      <c r="AB61" s="2"/>
      <c r="AC61" s="49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55"/>
      <c r="AA62" s="2"/>
      <c r="AB62" s="2"/>
      <c r="AC62" s="49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56"/>
      <c r="AA63" s="2"/>
      <c r="AB63" s="2"/>
      <c r="AC63" s="49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idden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idden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idden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idden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idden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idden="1" x14ac:dyDescent="0.25">
      <c r="A75" s="257">
        <f>IF(P6="","",P6)</f>
        <v>66</v>
      </c>
      <c r="B75" s="258"/>
      <c r="C75" s="2" t="s">
        <v>94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idden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idden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idden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idden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idden="1" x14ac:dyDescent="0.25">
      <c r="A80" s="257">
        <f>IF(H22=0,"",H22)</f>
        <v>12196</v>
      </c>
      <c r="B80" s="258"/>
      <c r="C80" s="36" t="s">
        <v>91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idden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idden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idden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idden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idden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idden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idden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idden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idden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idden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idden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idden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idden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idden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idden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idden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idden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idden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idden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idden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idden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idden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idden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idden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idden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idden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idden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idden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idden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idden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idden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idden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idden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idden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idden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idden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idden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idden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idden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idden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idden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idden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idden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idden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idden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idden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idden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idden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idden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idden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idden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idden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idden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idden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idden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idden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idden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idden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idden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idden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idden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idden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idden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idden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idden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idden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idden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idden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idden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idden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idden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idden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idden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idden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idden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idden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idden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idden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idden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idden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idden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idden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idden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idden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idden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idden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idden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idden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idden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idden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idden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idden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idden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idden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idden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idden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idden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idden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idden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idden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idden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idden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idden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idden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idden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idden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idden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idden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idden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idden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idden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idden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idden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idden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idden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idden="1" x14ac:dyDescent="0.25">
      <c r="A197" s="2"/>
      <c r="B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idden="1" x14ac:dyDescent="0.25">
      <c r="A198" s="2"/>
      <c r="B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idden="1" x14ac:dyDescent="0.25">
      <c r="A199" s="2"/>
      <c r="B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idden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idden="1" x14ac:dyDescent="0.25">
      <c r="A201" s="2"/>
      <c r="B201" s="2"/>
      <c r="C201" s="185" t="s">
        <v>10</v>
      </c>
      <c r="D201" s="185"/>
      <c r="E201" s="185"/>
      <c r="F201" s="18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idden="1" x14ac:dyDescent="0.25">
      <c r="A202" s="251" t="s">
        <v>9</v>
      </c>
      <c r="B202" s="251"/>
      <c r="C202" s="185"/>
      <c r="D202" s="185"/>
      <c r="E202" s="185"/>
      <c r="F202" s="185"/>
      <c r="G202" s="32"/>
      <c r="H202" s="2"/>
      <c r="I202" s="2"/>
      <c r="J202" s="2"/>
      <c r="K202" s="2" t="s">
        <v>14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22.5" hidden="1" customHeight="1" x14ac:dyDescent="0.25">
      <c r="A203" s="251"/>
      <c r="B203" s="251"/>
      <c r="C203" s="185"/>
      <c r="D203" s="185"/>
      <c r="E203" s="185"/>
      <c r="F203" s="185"/>
      <c r="G203" s="185" t="s">
        <v>11</v>
      </c>
      <c r="H203" s="185"/>
      <c r="I203" s="2"/>
      <c r="J203" s="2"/>
      <c r="K203" s="2"/>
      <c r="L203" s="2"/>
      <c r="M203" s="2"/>
      <c r="N203" s="2"/>
      <c r="O203" s="2" t="s">
        <v>103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idden="1" x14ac:dyDescent="0.25">
      <c r="A204" s="109">
        <v>0</v>
      </c>
      <c r="B204" s="109"/>
      <c r="C204" s="212"/>
      <c r="D204" s="213"/>
      <c r="E204" s="1"/>
      <c r="F204" s="1"/>
      <c r="G204" s="32"/>
      <c r="H204" s="2"/>
      <c r="I204" s="2"/>
      <c r="J204" s="109">
        <f>(((((1+H34)^(Q17+1))-1)/H34)-1)</f>
        <v>41.930922524575344</v>
      </c>
      <c r="K204" s="109"/>
      <c r="L204" s="109"/>
      <c r="M204" s="10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idden="1" x14ac:dyDescent="0.25">
      <c r="A205" s="252">
        <v>2.5000000000000001E-3</v>
      </c>
      <c r="B205" s="109"/>
      <c r="C205" s="110">
        <v>4</v>
      </c>
      <c r="D205" s="111"/>
      <c r="E205" s="2"/>
      <c r="F205" s="2"/>
      <c r="G205" s="109">
        <v>35</v>
      </c>
      <c r="H205" s="109"/>
      <c r="I205" s="2"/>
      <c r="J205" s="2"/>
      <c r="K205" s="2"/>
      <c r="L205" s="2"/>
      <c r="M205" s="2"/>
      <c r="N205" s="2"/>
      <c r="O205" s="6"/>
      <c r="P205" s="102">
        <v>57</v>
      </c>
      <c r="Q205" s="103"/>
      <c r="R205" s="209">
        <v>4.25</v>
      </c>
      <c r="S205" s="210"/>
      <c r="T205" s="211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idden="1" x14ac:dyDescent="0.25">
      <c r="A206" s="252">
        <v>5.0000000000000001E-3</v>
      </c>
      <c r="B206" s="109"/>
      <c r="C206" s="110">
        <v>4.25</v>
      </c>
      <c r="D206" s="111"/>
      <c r="E206" s="2"/>
      <c r="F206" s="2"/>
      <c r="G206" s="109">
        <v>36</v>
      </c>
      <c r="H206" s="109"/>
      <c r="I206" s="2"/>
      <c r="J206" s="167">
        <f>IF(H32="","",H32/J204)</f>
        <v>687.23419141266481</v>
      </c>
      <c r="K206" s="167"/>
      <c r="L206" s="167"/>
      <c r="M206" s="2"/>
      <c r="N206" s="2"/>
      <c r="O206" s="6"/>
      <c r="P206" s="102">
        <v>58</v>
      </c>
      <c r="Q206" s="104"/>
      <c r="R206" s="209">
        <v>4.3540000000000001</v>
      </c>
      <c r="S206" s="210"/>
      <c r="T206" s="211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idden="1" x14ac:dyDescent="0.25">
      <c r="A207" s="252">
        <v>7.4999999999999997E-3</v>
      </c>
      <c r="B207" s="109"/>
      <c r="C207" s="186">
        <v>4.3499999999999996</v>
      </c>
      <c r="D207" s="187"/>
      <c r="E207" s="33"/>
      <c r="F207" s="33"/>
      <c r="G207" s="109">
        <v>37</v>
      </c>
      <c r="H207" s="109"/>
      <c r="I207" s="2"/>
      <c r="J207" s="2"/>
      <c r="K207" s="2"/>
      <c r="L207" s="2"/>
      <c r="M207" s="2"/>
      <c r="N207" s="2"/>
      <c r="O207" s="6"/>
      <c r="P207" s="102">
        <v>59</v>
      </c>
      <c r="Q207" s="104"/>
      <c r="R207" s="209">
        <v>4.468</v>
      </c>
      <c r="S207" s="210"/>
      <c r="T207" s="211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idden="1" x14ac:dyDescent="0.25">
      <c r="A208" s="252">
        <v>0.01</v>
      </c>
      <c r="B208" s="109"/>
      <c r="C208" s="110">
        <v>4.47</v>
      </c>
      <c r="D208" s="111"/>
      <c r="E208" s="2"/>
      <c r="F208" s="2"/>
      <c r="G208" s="109">
        <v>38</v>
      </c>
      <c r="H208" s="109"/>
      <c r="I208" s="2"/>
      <c r="J208" s="2"/>
      <c r="K208" s="2"/>
      <c r="L208" s="2"/>
      <c r="M208" s="2"/>
      <c r="N208" s="2"/>
      <c r="O208" s="6"/>
      <c r="P208" s="102">
        <v>60</v>
      </c>
      <c r="Q208" s="104"/>
      <c r="R208" s="209">
        <v>4.5890000000000004</v>
      </c>
      <c r="S208" s="210"/>
      <c r="T208" s="211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idden="1" x14ac:dyDescent="0.25">
      <c r="A209" s="252">
        <v>1.2500000000000001E-2</v>
      </c>
      <c r="B209" s="109"/>
      <c r="C209" s="110">
        <v>4.5</v>
      </c>
      <c r="D209" s="111"/>
      <c r="E209" s="2"/>
      <c r="F209" s="2"/>
      <c r="G209" s="109">
        <v>39</v>
      </c>
      <c r="H209" s="109"/>
      <c r="I209" s="2"/>
      <c r="J209" s="2"/>
      <c r="K209" s="2"/>
      <c r="L209" s="2"/>
      <c r="M209" s="2"/>
      <c r="N209" s="2"/>
      <c r="O209" s="6"/>
      <c r="P209" s="102">
        <v>61</v>
      </c>
      <c r="Q209" s="104"/>
      <c r="R209" s="209">
        <v>4.7190000000000003</v>
      </c>
      <c r="S209" s="210"/>
      <c r="T209" s="211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idden="1" x14ac:dyDescent="0.25">
      <c r="A210" s="252">
        <v>1.4999999999999999E-2</v>
      </c>
      <c r="B210" s="109"/>
      <c r="C210" s="110">
        <v>4.59</v>
      </c>
      <c r="D210" s="111"/>
      <c r="E210" s="2"/>
      <c r="F210" s="2"/>
      <c r="G210" s="109">
        <v>40</v>
      </c>
      <c r="H210" s="109"/>
      <c r="I210" s="2"/>
      <c r="J210" s="2"/>
      <c r="K210" s="2"/>
      <c r="L210" s="2"/>
      <c r="M210" s="2"/>
      <c r="N210" s="2"/>
      <c r="O210" s="6"/>
      <c r="P210" s="102">
        <v>62</v>
      </c>
      <c r="Q210" s="104"/>
      <c r="R210" s="209">
        <v>4.8559999999999999</v>
      </c>
      <c r="S210" s="210"/>
      <c r="T210" s="211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idden="1" x14ac:dyDescent="0.25">
      <c r="A211" s="252">
        <v>1.7500000000000002E-2</v>
      </c>
      <c r="B211" s="109"/>
      <c r="C211" s="110">
        <v>4.72</v>
      </c>
      <c r="D211" s="111"/>
      <c r="E211" s="2"/>
      <c r="F211" s="2"/>
      <c r="G211" s="109">
        <v>41</v>
      </c>
      <c r="H211" s="109"/>
      <c r="I211" s="2"/>
      <c r="J211" s="2"/>
      <c r="K211" s="2"/>
      <c r="L211" s="32"/>
      <c r="M211" s="32"/>
      <c r="N211" s="2"/>
      <c r="O211" s="6"/>
      <c r="P211" s="102">
        <v>63</v>
      </c>
      <c r="Q211" s="104"/>
      <c r="R211" s="209">
        <v>5.0019999999999998</v>
      </c>
      <c r="S211" s="210"/>
      <c r="T211" s="211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idden="1" x14ac:dyDescent="0.25">
      <c r="A212" s="252">
        <v>0.02</v>
      </c>
      <c r="B212" s="109"/>
      <c r="C212" s="110">
        <v>4.75</v>
      </c>
      <c r="D212" s="111"/>
      <c r="E212" s="2"/>
      <c r="F212" s="2"/>
      <c r="G212" s="109">
        <v>42</v>
      </c>
      <c r="H212" s="109"/>
      <c r="I212" s="2"/>
      <c r="J212" s="2"/>
      <c r="K212" s="2"/>
      <c r="L212" s="32"/>
      <c r="M212" s="32"/>
      <c r="N212" s="2"/>
      <c r="O212" s="6"/>
      <c r="P212" s="102">
        <v>64</v>
      </c>
      <c r="Q212" s="104"/>
      <c r="R212" s="209">
        <v>5.1589999999999998</v>
      </c>
      <c r="S212" s="210"/>
      <c r="T212" s="211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idden="1" x14ac:dyDescent="0.25">
      <c r="A213" s="252">
        <v>2.2499999999999999E-2</v>
      </c>
      <c r="B213" s="109"/>
      <c r="C213" s="110">
        <v>4.8600000000000003</v>
      </c>
      <c r="D213" s="111"/>
      <c r="E213" s="2"/>
      <c r="F213" s="2"/>
      <c r="G213" s="109">
        <v>43</v>
      </c>
      <c r="H213" s="109"/>
      <c r="I213" s="2"/>
      <c r="J213" s="2"/>
      <c r="K213" s="2"/>
      <c r="L213" s="32"/>
      <c r="M213" s="32"/>
      <c r="N213" s="2"/>
      <c r="O213" s="6"/>
      <c r="P213" s="102">
        <v>65</v>
      </c>
      <c r="Q213" s="104"/>
      <c r="R213" s="209">
        <v>5.3259999999999996</v>
      </c>
      <c r="S213" s="210"/>
      <c r="T213" s="211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idden="1" x14ac:dyDescent="0.25">
      <c r="A214" s="252">
        <v>2.5000000000000001E-2</v>
      </c>
      <c r="B214" s="109"/>
      <c r="C214" s="110">
        <v>5</v>
      </c>
      <c r="D214" s="111"/>
      <c r="E214" s="2"/>
      <c r="F214" s="2"/>
      <c r="G214" s="109">
        <v>44</v>
      </c>
      <c r="H214" s="109"/>
      <c r="I214" s="2"/>
      <c r="J214" s="2"/>
      <c r="K214" s="2"/>
      <c r="L214" s="34"/>
      <c r="M214" s="34"/>
      <c r="N214" s="2"/>
      <c r="O214" s="6"/>
      <c r="P214" s="102">
        <v>66</v>
      </c>
      <c r="Q214" s="104"/>
      <c r="R214" s="209">
        <v>5.5060000000000002</v>
      </c>
      <c r="S214" s="210"/>
      <c r="T214" s="211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idden="1" x14ac:dyDescent="0.25">
      <c r="A215" s="252">
        <v>2.75E-2</v>
      </c>
      <c r="B215" s="109"/>
      <c r="C215" s="110">
        <v>5.16</v>
      </c>
      <c r="D215" s="111"/>
      <c r="E215" s="2"/>
      <c r="F215" s="2"/>
      <c r="G215" s="109">
        <v>45</v>
      </c>
      <c r="H215" s="109"/>
      <c r="I215" s="2"/>
      <c r="J215" s="2"/>
      <c r="K215" s="117"/>
      <c r="L215" s="117"/>
      <c r="M215" s="34"/>
      <c r="N215" s="2"/>
      <c r="O215" s="6"/>
      <c r="P215" s="102">
        <v>67</v>
      </c>
      <c r="Q215" s="104"/>
      <c r="R215" s="209">
        <v>5.7</v>
      </c>
      <c r="S215" s="210"/>
      <c r="T215" s="211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idden="1" x14ac:dyDescent="0.25">
      <c r="A216" s="252">
        <v>0.03</v>
      </c>
      <c r="B216" s="109"/>
      <c r="C216" s="110">
        <v>5.25</v>
      </c>
      <c r="D216" s="111"/>
      <c r="E216" s="2"/>
      <c r="F216" s="2"/>
      <c r="G216" s="109">
        <v>46</v>
      </c>
      <c r="H216" s="109"/>
      <c r="I216" s="2"/>
      <c r="J216" s="2"/>
      <c r="K216" s="117"/>
      <c r="L216" s="117"/>
      <c r="M216" s="34"/>
      <c r="N216" s="2"/>
      <c r="O216" s="6"/>
      <c r="P216" s="102">
        <v>68</v>
      </c>
      <c r="Q216" s="104"/>
      <c r="R216" s="209">
        <v>5.91</v>
      </c>
      <c r="S216" s="210"/>
      <c r="T216" s="211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idden="1" x14ac:dyDescent="0.25">
      <c r="A217" s="252">
        <v>3.2500000000000001E-2</v>
      </c>
      <c r="B217" s="109"/>
      <c r="C217" s="110">
        <v>5.33</v>
      </c>
      <c r="D217" s="111"/>
      <c r="E217" s="2"/>
      <c r="F217" s="2"/>
      <c r="G217" s="109">
        <v>47</v>
      </c>
      <c r="H217" s="109"/>
      <c r="I217" s="2"/>
      <c r="J217" s="2"/>
      <c r="K217" s="117"/>
      <c r="L217" s="117"/>
      <c r="M217" s="34"/>
      <c r="N217" s="2"/>
      <c r="O217" s="6"/>
      <c r="P217" s="102">
        <v>69</v>
      </c>
      <c r="Q217" s="104"/>
      <c r="R217" s="209">
        <v>6.1349999999999998</v>
      </c>
      <c r="S217" s="210"/>
      <c r="T217" s="211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5.75" hidden="1" thickBot="1" x14ac:dyDescent="0.3">
      <c r="A218" s="252">
        <v>3.5000000000000003E-2</v>
      </c>
      <c r="B218" s="109"/>
      <c r="C218" s="110">
        <v>5.5</v>
      </c>
      <c r="D218" s="111"/>
      <c r="E218" s="2"/>
      <c r="F218" s="2"/>
      <c r="G218" s="109">
        <v>48</v>
      </c>
      <c r="H218" s="109"/>
      <c r="I218" s="2"/>
      <c r="J218" s="2"/>
      <c r="K218" s="117"/>
      <c r="L218" s="117"/>
      <c r="M218" s="34"/>
      <c r="N218" s="2"/>
      <c r="O218" s="105"/>
      <c r="P218" s="106">
        <v>70</v>
      </c>
      <c r="Q218" s="107"/>
      <c r="R218" s="262">
        <v>6.3780000000000001</v>
      </c>
      <c r="S218" s="263"/>
      <c r="T218" s="264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idden="1" x14ac:dyDescent="0.25">
      <c r="A219" s="252">
        <v>3.7499999999999999E-2</v>
      </c>
      <c r="B219" s="109"/>
      <c r="C219" s="110">
        <v>5.51</v>
      </c>
      <c r="D219" s="111"/>
      <c r="E219" s="2"/>
      <c r="F219" s="2"/>
      <c r="G219" s="109">
        <v>49</v>
      </c>
      <c r="H219" s="109"/>
      <c r="I219" s="2"/>
      <c r="J219" s="2"/>
      <c r="K219" s="117"/>
      <c r="L219" s="117"/>
      <c r="M219" s="34"/>
      <c r="N219" s="2"/>
      <c r="O219" s="2"/>
      <c r="P219" s="55"/>
      <c r="Q219" s="2"/>
      <c r="R219" s="2"/>
      <c r="S219" s="4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idden="1" x14ac:dyDescent="0.25">
      <c r="A220" s="252">
        <v>0.04</v>
      </c>
      <c r="B220" s="109"/>
      <c r="C220" s="110">
        <v>5.7</v>
      </c>
      <c r="D220" s="111"/>
      <c r="E220" s="2"/>
      <c r="F220" s="2"/>
      <c r="G220" s="109">
        <v>50</v>
      </c>
      <c r="H220" s="109"/>
      <c r="I220" s="2"/>
      <c r="J220" s="2"/>
      <c r="K220" s="117"/>
      <c r="L220" s="117"/>
      <c r="M220" s="34"/>
      <c r="N220" s="2"/>
      <c r="O220" s="2"/>
      <c r="P220" s="55"/>
      <c r="Q220" s="2"/>
      <c r="R220" s="2"/>
      <c r="S220" s="4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idden="1" x14ac:dyDescent="0.25">
      <c r="A221" s="252">
        <v>4.2500000000000003E-2</v>
      </c>
      <c r="B221" s="109"/>
      <c r="C221" s="110">
        <v>5.75</v>
      </c>
      <c r="D221" s="111"/>
      <c r="E221" s="2"/>
      <c r="F221" s="2"/>
      <c r="G221" s="109">
        <v>51</v>
      </c>
      <c r="H221" s="109"/>
      <c r="I221" s="2"/>
      <c r="J221" s="2"/>
      <c r="K221" s="117"/>
      <c r="L221" s="117"/>
      <c r="M221" s="34"/>
      <c r="N221" s="2"/>
      <c r="O221" s="2"/>
      <c r="P221" s="55"/>
      <c r="Q221" s="2"/>
      <c r="R221" s="2"/>
      <c r="S221" s="4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idden="1" x14ac:dyDescent="0.25">
      <c r="A222" s="252">
        <v>4.4999999999999998E-2</v>
      </c>
      <c r="B222" s="109"/>
      <c r="C222" s="110">
        <v>5.91</v>
      </c>
      <c r="D222" s="111"/>
      <c r="E222" s="2"/>
      <c r="F222" s="2"/>
      <c r="G222" s="109">
        <v>52</v>
      </c>
      <c r="H222" s="109"/>
      <c r="I222" s="2"/>
      <c r="J222" s="2"/>
      <c r="K222" s="117"/>
      <c r="L222" s="117"/>
      <c r="M222" s="34"/>
      <c r="N222" s="2"/>
      <c r="O222" s="2"/>
      <c r="P222" s="55"/>
      <c r="Q222" s="2"/>
      <c r="R222" s="2"/>
      <c r="S222" s="4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idden="1" x14ac:dyDescent="0.25">
      <c r="A223" s="252">
        <v>4.7500000000000001E-2</v>
      </c>
      <c r="B223" s="109"/>
      <c r="C223" s="110">
        <v>6</v>
      </c>
      <c r="D223" s="111"/>
      <c r="E223" s="2"/>
      <c r="F223" s="2"/>
      <c r="G223" s="109">
        <v>53</v>
      </c>
      <c r="H223" s="109"/>
      <c r="I223" s="2"/>
      <c r="J223" s="2"/>
      <c r="K223" s="117"/>
      <c r="L223" s="117"/>
      <c r="M223" s="34"/>
      <c r="N223" s="2"/>
      <c r="O223" s="2"/>
      <c r="P223" s="55"/>
      <c r="Q223" s="2"/>
      <c r="R223" s="2"/>
      <c r="S223" s="4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idden="1" x14ac:dyDescent="0.25">
      <c r="A224" s="252">
        <v>0.05</v>
      </c>
      <c r="B224" s="109"/>
      <c r="C224" s="110">
        <v>6.14</v>
      </c>
      <c r="D224" s="111"/>
      <c r="E224" s="2"/>
      <c r="F224" s="2"/>
      <c r="G224" s="109">
        <v>54</v>
      </c>
      <c r="H224" s="109"/>
      <c r="I224" s="2"/>
      <c r="J224" s="2"/>
      <c r="K224" s="117"/>
      <c r="L224" s="117"/>
      <c r="M224" s="34"/>
      <c r="N224" s="2"/>
      <c r="O224" s="2"/>
      <c r="P224" s="55"/>
      <c r="Q224" s="2"/>
      <c r="R224" s="2"/>
      <c r="S224" s="49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idden="1" x14ac:dyDescent="0.25">
      <c r="A225" s="252">
        <v>5.2499999999999998E-2</v>
      </c>
      <c r="B225" s="109"/>
      <c r="C225" s="110">
        <v>6.25</v>
      </c>
      <c r="D225" s="111"/>
      <c r="E225" s="2"/>
      <c r="F225" s="2"/>
      <c r="G225" s="109">
        <v>55</v>
      </c>
      <c r="H225" s="109"/>
      <c r="I225" s="2"/>
      <c r="J225" s="2"/>
      <c r="K225" s="117"/>
      <c r="L225" s="117"/>
      <c r="M225" s="34"/>
      <c r="N225" s="2"/>
      <c r="O225" s="2"/>
      <c r="P225" s="55"/>
      <c r="Q225" s="2"/>
      <c r="R225" s="2"/>
      <c r="S225" s="49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idden="1" x14ac:dyDescent="0.25">
      <c r="A226" s="252">
        <v>5.5E-2</v>
      </c>
      <c r="B226" s="109"/>
      <c r="C226" s="110">
        <v>6.38</v>
      </c>
      <c r="D226" s="111"/>
      <c r="E226" s="2"/>
      <c r="F226" s="2"/>
      <c r="G226" s="109">
        <v>56</v>
      </c>
      <c r="H226" s="109"/>
      <c r="I226" s="2"/>
      <c r="J226" s="2"/>
      <c r="K226" s="117"/>
      <c r="L226" s="117"/>
      <c r="M226" s="34"/>
      <c r="N226" s="2"/>
      <c r="O226" s="2"/>
      <c r="P226" s="55"/>
      <c r="Q226" s="2"/>
      <c r="R226" s="2"/>
      <c r="S226" s="49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idden="1" x14ac:dyDescent="0.25">
      <c r="A227" s="252">
        <v>5.7500000000000002E-2</v>
      </c>
      <c r="B227" s="109"/>
      <c r="C227" s="110">
        <v>6.5</v>
      </c>
      <c r="D227" s="111"/>
      <c r="E227" s="2"/>
      <c r="F227" s="2"/>
      <c r="G227" s="109">
        <v>57</v>
      </c>
      <c r="H227" s="109"/>
      <c r="I227" s="2"/>
      <c r="J227" s="2"/>
      <c r="K227" s="117"/>
      <c r="L227" s="117"/>
      <c r="M227" s="34"/>
      <c r="N227" s="2"/>
      <c r="O227" s="2"/>
      <c r="P227" s="55"/>
      <c r="Q227" s="2"/>
      <c r="R227" s="2"/>
      <c r="S227" s="49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idden="1" x14ac:dyDescent="0.25">
      <c r="A228" s="252">
        <v>0.06</v>
      </c>
      <c r="B228" s="109"/>
      <c r="C228" s="110">
        <v>6.75</v>
      </c>
      <c r="D228" s="111"/>
      <c r="E228" s="2"/>
      <c r="F228" s="2"/>
      <c r="G228" s="109">
        <v>58</v>
      </c>
      <c r="H228" s="109"/>
      <c r="I228" s="2"/>
      <c r="J228" s="2"/>
      <c r="K228" s="117"/>
      <c r="L228" s="117"/>
      <c r="M228" s="34"/>
      <c r="N228" s="2"/>
      <c r="O228" s="2"/>
      <c r="P228" s="56"/>
      <c r="Q228" s="2"/>
      <c r="R228" s="2"/>
      <c r="S228" s="49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idden="1" x14ac:dyDescent="0.25">
      <c r="A229" s="252">
        <v>6.25E-2</v>
      </c>
      <c r="B229" s="109"/>
      <c r="C229" s="110">
        <v>7</v>
      </c>
      <c r="D229" s="111"/>
      <c r="E229" s="2"/>
      <c r="F229" s="2"/>
      <c r="G229" s="109">
        <v>59</v>
      </c>
      <c r="H229" s="109"/>
      <c r="I229" s="2"/>
      <c r="J229" s="2"/>
      <c r="K229" s="117"/>
      <c r="L229" s="117"/>
      <c r="M229" s="3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idden="1" x14ac:dyDescent="0.25">
      <c r="A230" s="252">
        <v>6.5000000000000002E-2</v>
      </c>
      <c r="B230" s="109"/>
      <c r="C230" s="110">
        <v>7.25</v>
      </c>
      <c r="D230" s="111"/>
      <c r="E230" s="2"/>
      <c r="F230" s="2"/>
      <c r="G230" s="109">
        <v>60</v>
      </c>
      <c r="H230" s="109"/>
      <c r="I230" s="2"/>
      <c r="J230" s="2"/>
      <c r="K230" s="117"/>
      <c r="L230" s="117"/>
      <c r="M230" s="3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idden="1" x14ac:dyDescent="0.25">
      <c r="A231" s="252">
        <v>6.7500000000000004E-2</v>
      </c>
      <c r="B231" s="109"/>
      <c r="C231" s="110">
        <v>7.5</v>
      </c>
      <c r="D231" s="111"/>
      <c r="E231" s="2"/>
      <c r="F231" s="2"/>
      <c r="G231" s="109">
        <v>61</v>
      </c>
      <c r="H231" s="109"/>
      <c r="I231" s="2"/>
      <c r="J231" s="2"/>
      <c r="K231" s="117"/>
      <c r="L231" s="117"/>
      <c r="M231" s="3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idden="1" x14ac:dyDescent="0.25">
      <c r="A232" s="252">
        <v>7.0000000000000007E-2</v>
      </c>
      <c r="B232" s="109"/>
      <c r="C232" s="110">
        <v>7.75</v>
      </c>
      <c r="D232" s="111"/>
      <c r="E232" s="2"/>
      <c r="F232" s="2"/>
      <c r="G232" s="109">
        <v>62</v>
      </c>
      <c r="H232" s="109"/>
      <c r="I232" s="2"/>
      <c r="J232" s="2"/>
      <c r="K232" s="117"/>
      <c r="L232" s="117"/>
      <c r="M232" s="3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idden="1" x14ac:dyDescent="0.25">
      <c r="A233" s="2"/>
      <c r="B233" s="2"/>
      <c r="C233" s="110">
        <v>8</v>
      </c>
      <c r="D233" s="111"/>
      <c r="E233" s="2"/>
      <c r="F233" s="2"/>
      <c r="G233" s="109">
        <v>63</v>
      </c>
      <c r="H233" s="109"/>
      <c r="I233" s="2"/>
      <c r="J233" s="2"/>
      <c r="K233" s="117"/>
      <c r="L233" s="117"/>
      <c r="M233" s="3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idden="1" x14ac:dyDescent="0.25">
      <c r="A234" s="2"/>
      <c r="B234" s="2"/>
      <c r="C234" s="110">
        <v>8.25</v>
      </c>
      <c r="D234" s="111"/>
      <c r="E234" s="2"/>
      <c r="F234" s="2"/>
      <c r="G234" s="109">
        <v>64</v>
      </c>
      <c r="H234" s="109"/>
      <c r="I234" s="2"/>
      <c r="J234" s="2"/>
      <c r="K234" s="117"/>
      <c r="L234" s="117"/>
      <c r="M234" s="3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idden="1" x14ac:dyDescent="0.25">
      <c r="A235" s="2"/>
      <c r="B235" s="2"/>
      <c r="C235" s="110">
        <v>8.5</v>
      </c>
      <c r="D235" s="111"/>
      <c r="E235" s="2"/>
      <c r="F235" s="2"/>
      <c r="G235" s="109">
        <v>65</v>
      </c>
      <c r="H235" s="109"/>
      <c r="I235" s="2"/>
      <c r="J235" s="2"/>
      <c r="K235" s="117"/>
      <c r="L235" s="117"/>
      <c r="M235" s="3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idden="1" x14ac:dyDescent="0.25">
      <c r="A236" s="2"/>
      <c r="B236" s="2"/>
      <c r="C236" s="110">
        <v>8.75</v>
      </c>
      <c r="D236" s="111"/>
      <c r="E236" s="2"/>
      <c r="F236" s="2"/>
      <c r="G236" s="109">
        <v>66</v>
      </c>
      <c r="H236" s="109"/>
      <c r="I236" s="2"/>
      <c r="J236" s="2"/>
      <c r="K236" s="117"/>
      <c r="L236" s="117"/>
      <c r="M236" s="34"/>
      <c r="N236" s="109"/>
      <c r="O236" s="109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idden="1" x14ac:dyDescent="0.25">
      <c r="A237" s="2"/>
      <c r="B237" s="2"/>
      <c r="C237" s="110">
        <v>9</v>
      </c>
      <c r="D237" s="111"/>
      <c r="E237" s="2"/>
      <c r="F237" s="2"/>
      <c r="G237" s="109">
        <v>67</v>
      </c>
      <c r="H237" s="109"/>
      <c r="I237" s="2"/>
      <c r="J237" s="2"/>
      <c r="K237" s="117"/>
      <c r="L237" s="117"/>
      <c r="M237" s="3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idden="1" x14ac:dyDescent="0.25">
      <c r="A238" s="2"/>
      <c r="B238" s="2"/>
      <c r="C238" s="110">
        <v>9.25</v>
      </c>
      <c r="D238" s="111"/>
      <c r="E238" s="2"/>
      <c r="F238" s="2"/>
      <c r="G238" s="109">
        <v>68</v>
      </c>
      <c r="H238" s="109"/>
      <c r="I238" s="2"/>
      <c r="J238" s="2"/>
      <c r="K238" s="117"/>
      <c r="L238" s="117"/>
      <c r="M238" s="3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idden="1" x14ac:dyDescent="0.25">
      <c r="A239" s="2"/>
      <c r="B239" s="2"/>
      <c r="C239" s="110">
        <v>9.5</v>
      </c>
      <c r="D239" s="111"/>
      <c r="E239" s="2"/>
      <c r="F239" s="2"/>
      <c r="G239" s="109">
        <v>69</v>
      </c>
      <c r="H239" s="109"/>
      <c r="I239" s="2"/>
      <c r="J239" s="2"/>
      <c r="K239" s="117"/>
      <c r="L239" s="11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idden="1" x14ac:dyDescent="0.25">
      <c r="A240" s="2"/>
      <c r="B240" s="2"/>
      <c r="C240" s="110">
        <v>9.75</v>
      </c>
      <c r="D240" s="111"/>
      <c r="E240" s="2"/>
      <c r="F240" s="2"/>
      <c r="G240" s="109">
        <v>70</v>
      </c>
      <c r="H240" s="10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idden="1" x14ac:dyDescent="0.25">
      <c r="A241" s="2"/>
      <c r="B241" s="2"/>
      <c r="C241" s="110">
        <v>10</v>
      </c>
      <c r="D241" s="111"/>
      <c r="E241" s="2"/>
      <c r="F241" s="2"/>
      <c r="G241" s="109">
        <v>71</v>
      </c>
      <c r="H241" s="10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idden="1" x14ac:dyDescent="0.25">
      <c r="A242" s="2"/>
      <c r="B242" s="2"/>
      <c r="C242" s="115">
        <v>10</v>
      </c>
      <c r="D242" s="116"/>
      <c r="E242" s="2"/>
      <c r="F242" s="2"/>
      <c r="G242" s="109">
        <v>72</v>
      </c>
      <c r="H242" s="10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idden="1" x14ac:dyDescent="0.25">
      <c r="A243" s="2"/>
      <c r="B243" s="2"/>
      <c r="C243" s="117"/>
      <c r="D243" s="117"/>
      <c r="E243" s="2"/>
      <c r="F243" s="2"/>
      <c r="G243" s="109">
        <v>73</v>
      </c>
      <c r="H243" s="10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idden="1" x14ac:dyDescent="0.25">
      <c r="A244" s="2"/>
      <c r="B244" s="2"/>
      <c r="C244" s="117"/>
      <c r="D244" s="117"/>
      <c r="E244" s="2"/>
      <c r="F244" s="2"/>
      <c r="G244" s="109">
        <v>74</v>
      </c>
      <c r="H244" s="10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idden="1" x14ac:dyDescent="0.25">
      <c r="A245" s="2"/>
      <c r="B245" s="2"/>
      <c r="C245" s="117"/>
      <c r="D245" s="117"/>
      <c r="E245" s="2"/>
      <c r="F245" s="2"/>
      <c r="G245" s="109">
        <v>75</v>
      </c>
      <c r="H245" s="10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idden="1" x14ac:dyDescent="0.25">
      <c r="A246" s="2"/>
      <c r="B246" s="2"/>
      <c r="C246" s="117"/>
      <c r="D246" s="117"/>
      <c r="E246" s="2"/>
      <c r="F246" s="2"/>
      <c r="G246" s="109">
        <v>76</v>
      </c>
      <c r="H246" s="10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idden="1" x14ac:dyDescent="0.25">
      <c r="A247" s="2"/>
      <c r="B247" s="2"/>
      <c r="C247" s="2"/>
      <c r="D247" s="2"/>
      <c r="E247" s="2"/>
      <c r="F247" s="2"/>
      <c r="G247" s="109">
        <v>77</v>
      </c>
      <c r="H247" s="10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idden="1" x14ac:dyDescent="0.25">
      <c r="A248" s="2"/>
      <c r="B248" s="2"/>
      <c r="C248" s="2"/>
      <c r="D248" s="2"/>
      <c r="E248" s="2"/>
      <c r="F248" s="2"/>
      <c r="G248" s="109">
        <v>78</v>
      </c>
      <c r="H248" s="10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idden="1" x14ac:dyDescent="0.25">
      <c r="A249" s="2"/>
      <c r="B249" s="2"/>
      <c r="C249" s="2"/>
      <c r="D249" s="2"/>
      <c r="E249" s="2"/>
      <c r="F249" s="2"/>
      <c r="G249" s="109">
        <v>79</v>
      </c>
      <c r="H249" s="10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idden="1" x14ac:dyDescent="0.25">
      <c r="A250" s="2"/>
      <c r="B250" s="2"/>
      <c r="C250" s="2"/>
      <c r="D250" s="2"/>
      <c r="E250" s="2"/>
      <c r="F250" s="2"/>
      <c r="G250" s="109">
        <v>80</v>
      </c>
      <c r="H250" s="10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idden="1" x14ac:dyDescent="0.25">
      <c r="A251" s="2"/>
      <c r="B251" s="2"/>
      <c r="C251" s="2"/>
      <c r="D251" s="2"/>
      <c r="E251" s="2"/>
      <c r="F251" s="2"/>
      <c r="G251" s="109">
        <v>81</v>
      </c>
      <c r="H251" s="10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idden="1" x14ac:dyDescent="0.25">
      <c r="A252" s="2"/>
      <c r="B252" s="2"/>
      <c r="C252" s="2"/>
      <c r="D252" s="2"/>
      <c r="E252" s="2"/>
      <c r="F252" s="2"/>
      <c r="G252" s="109">
        <v>82</v>
      </c>
      <c r="H252" s="10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idden="1" x14ac:dyDescent="0.25">
      <c r="A253" s="2"/>
      <c r="B253" s="2"/>
      <c r="C253" s="2"/>
      <c r="D253" s="2"/>
      <c r="E253" s="2"/>
      <c r="F253" s="2"/>
      <c r="G253" s="109">
        <v>83</v>
      </c>
      <c r="H253" s="10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idden="1" x14ac:dyDescent="0.25">
      <c r="A254" s="2"/>
      <c r="B254" s="2"/>
      <c r="C254" s="2"/>
      <c r="D254" s="2"/>
      <c r="E254" s="2"/>
      <c r="F254" s="2"/>
      <c r="G254" s="109">
        <v>84</v>
      </c>
      <c r="H254" s="10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idden="1" x14ac:dyDescent="0.25">
      <c r="A255" s="2"/>
      <c r="B255" s="2"/>
      <c r="C255" s="2"/>
      <c r="D255" s="2"/>
      <c r="E255" s="2"/>
      <c r="F255" s="2"/>
      <c r="G255" s="109">
        <v>85</v>
      </c>
      <c r="H255" s="10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idden="1" x14ac:dyDescent="0.25">
      <c r="A256" s="2"/>
      <c r="B256" s="2"/>
      <c r="C256" s="2"/>
      <c r="D256" s="2"/>
      <c r="E256" s="2"/>
      <c r="F256" s="2"/>
      <c r="G256" s="109">
        <v>86</v>
      </c>
      <c r="H256" s="10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idden="1" x14ac:dyDescent="0.25">
      <c r="A257" s="2"/>
      <c r="B257" s="2"/>
      <c r="C257" s="2"/>
      <c r="D257" s="2"/>
      <c r="E257" s="2"/>
      <c r="F257" s="2"/>
      <c r="G257" s="109">
        <v>87</v>
      </c>
      <c r="H257" s="10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idden="1" x14ac:dyDescent="0.25">
      <c r="A258" s="2"/>
      <c r="B258" s="2"/>
      <c r="C258" s="2"/>
      <c r="D258" s="2"/>
      <c r="E258" s="2"/>
      <c r="F258" s="2"/>
      <c r="G258" s="109">
        <v>88</v>
      </c>
      <c r="H258" s="10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  <row r="259" spans="1:86" hidden="1" x14ac:dyDescent="0.25">
      <c r="A259" s="2"/>
      <c r="B259" s="2"/>
      <c r="C259" s="2"/>
      <c r="D259" s="2"/>
      <c r="E259" s="2"/>
      <c r="F259" s="2"/>
      <c r="G259" s="109">
        <v>89</v>
      </c>
      <c r="H259" s="10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</row>
    <row r="260" spans="1:86" hidden="1" x14ac:dyDescent="0.25">
      <c r="A260" s="2"/>
      <c r="B260" s="2"/>
      <c r="C260" s="2"/>
      <c r="D260" s="2"/>
      <c r="E260" s="2"/>
      <c r="F260" s="2"/>
      <c r="G260" s="109">
        <v>90</v>
      </c>
      <c r="H260" s="10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</row>
    <row r="261" spans="1:86" hidden="1" x14ac:dyDescent="0.25">
      <c r="A261" s="2"/>
      <c r="B261" s="2"/>
      <c r="C261" s="2"/>
      <c r="D261" s="2"/>
      <c r="E261" s="2"/>
      <c r="F261" s="2"/>
      <c r="G261" s="109">
        <v>91</v>
      </c>
      <c r="H261" s="10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</row>
    <row r="262" spans="1:86" hidden="1" x14ac:dyDescent="0.25">
      <c r="A262" s="2"/>
      <c r="B262" s="2"/>
      <c r="C262" s="2"/>
      <c r="D262" s="2"/>
      <c r="E262" s="2"/>
      <c r="F262" s="2"/>
      <c r="G262" s="109">
        <v>92</v>
      </c>
      <c r="H262" s="10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</row>
    <row r="263" spans="1:86" hidden="1" x14ac:dyDescent="0.25">
      <c r="A263" s="2"/>
      <c r="B263" s="2"/>
      <c r="C263" s="2"/>
      <c r="D263" s="2"/>
      <c r="E263" s="2"/>
      <c r="F263" s="2"/>
      <c r="G263" s="109">
        <v>93</v>
      </c>
      <c r="H263" s="10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</row>
    <row r="264" spans="1:86" hidden="1" x14ac:dyDescent="0.25">
      <c r="A264" s="2"/>
      <c r="B264" s="2"/>
      <c r="C264" s="2"/>
      <c r="D264" s="2"/>
      <c r="E264" s="2"/>
      <c r="F264" s="2"/>
      <c r="G264" s="109">
        <v>94</v>
      </c>
      <c r="H264" s="10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</row>
    <row r="265" spans="1:86" hidden="1" x14ac:dyDescent="0.25">
      <c r="A265" s="2"/>
      <c r="B265" s="2"/>
      <c r="C265" s="2"/>
      <c r="D265" s="2"/>
      <c r="E265" s="2"/>
      <c r="F265" s="2"/>
      <c r="G265" s="109">
        <v>95</v>
      </c>
      <c r="H265" s="10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</row>
    <row r="266" spans="1:86" hidden="1" x14ac:dyDescent="0.25">
      <c r="A266" s="2"/>
      <c r="B266" s="2"/>
      <c r="C266" s="2"/>
      <c r="D266" s="2"/>
      <c r="E266" s="2"/>
      <c r="F266" s="2"/>
      <c r="G266" s="109">
        <v>96</v>
      </c>
      <c r="H266" s="10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</row>
    <row r="267" spans="1:86" hidden="1" x14ac:dyDescent="0.25">
      <c r="A267" s="2"/>
      <c r="B267" s="2"/>
      <c r="C267" s="2"/>
      <c r="D267" s="2"/>
      <c r="E267" s="2"/>
      <c r="F267" s="2"/>
      <c r="G267" s="109">
        <v>97</v>
      </c>
      <c r="H267" s="10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</row>
    <row r="268" spans="1:86" hidden="1" x14ac:dyDescent="0.25">
      <c r="A268" s="2"/>
      <c r="B268" s="2"/>
      <c r="C268" s="2"/>
      <c r="D268" s="2"/>
      <c r="E268" s="2"/>
      <c r="F268" s="2"/>
      <c r="G268" s="109">
        <v>98</v>
      </c>
      <c r="H268" s="10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</row>
    <row r="269" spans="1:86" hidden="1" x14ac:dyDescent="0.25">
      <c r="A269" s="2"/>
      <c r="B269" s="2"/>
      <c r="C269" s="2"/>
      <c r="D269" s="2"/>
      <c r="E269" s="2"/>
      <c r="F269" s="2"/>
      <c r="G269" s="109">
        <v>99</v>
      </c>
      <c r="H269" s="10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</row>
    <row r="270" spans="1:86" hidden="1" x14ac:dyDescent="0.25">
      <c r="A270" s="2"/>
      <c r="B270" s="2"/>
      <c r="C270" s="2"/>
      <c r="D270" s="2"/>
      <c r="E270" s="2"/>
      <c r="F270" s="2"/>
      <c r="G270" s="109">
        <v>100</v>
      </c>
      <c r="H270" s="10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</row>
    <row r="271" spans="1:86" hidden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</row>
    <row r="272" spans="1:86" hidden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</row>
    <row r="273" spans="1:86" hidden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</row>
    <row r="274" spans="1:86" hidden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</row>
    <row r="275" spans="1:86" hidden="1" x14ac:dyDescent="0.25">
      <c r="A275" s="261" t="str">
        <f>IF(E17="","",IF(L17="","inserire anno stipula",""))</f>
        <v/>
      </c>
      <c r="B275" s="109"/>
      <c r="C275" s="109"/>
      <c r="D275" s="109"/>
      <c r="E275" s="2" t="s">
        <v>97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</row>
    <row r="276" spans="1:86" hidden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</row>
    <row r="277" spans="1:86" hidden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</row>
    <row r="278" spans="1:86" hidden="1" x14ac:dyDescent="0.25">
      <c r="A278" s="109">
        <f>IF(H8=0,"",IF(H10=0,"",H10/H8*100))</f>
        <v>61.94950982882105</v>
      </c>
      <c r="B278" s="109"/>
      <c r="C278" s="2"/>
      <c r="D278" s="2"/>
      <c r="E278" s="37" t="s">
        <v>28</v>
      </c>
      <c r="F278" s="2" t="s">
        <v>51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</row>
    <row r="279" spans="1:86" hidden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>
        <f>21/30*100</f>
        <v>70</v>
      </c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</row>
    <row r="280" spans="1:86" hidden="1" x14ac:dyDescent="0.25">
      <c r="A280" s="259">
        <f>IF(H6="","",H6)</f>
        <v>2041</v>
      </c>
      <c r="B280" s="260"/>
      <c r="C280" s="2"/>
      <c r="D280" s="2"/>
      <c r="E280" s="37" t="s">
        <v>24</v>
      </c>
      <c r="F280" s="35" t="s">
        <v>95</v>
      </c>
      <c r="G280" s="2"/>
      <c r="H280" s="2"/>
      <c r="I280" s="37" t="s">
        <v>96</v>
      </c>
      <c r="J280" s="257">
        <f>IF(H8="","",-H8+H10)</f>
        <v>-7491</v>
      </c>
      <c r="K280" s="25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</row>
    <row r="281" spans="1:86" hidden="1" x14ac:dyDescent="0.25">
      <c r="A281" s="259">
        <f>IF(E17="","",IF(E17&lt;L17,"negativa",E17-L17))</f>
        <v>27</v>
      </c>
      <c r="B281" s="260"/>
      <c r="C281" s="2"/>
      <c r="D281" s="2"/>
      <c r="E281" s="37" t="s">
        <v>25</v>
      </c>
      <c r="F281" s="35" t="s">
        <v>46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</row>
    <row r="282" spans="1:86" hidden="1" x14ac:dyDescent="0.25">
      <c r="A282" s="36">
        <f>IF(H8="","",H8)</f>
        <v>19687</v>
      </c>
      <c r="B282" s="2"/>
      <c r="C282" s="2"/>
      <c r="D282" s="2"/>
      <c r="E282" s="37" t="s">
        <v>26</v>
      </c>
      <c r="F282" s="36" t="s">
        <v>47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</row>
    <row r="283" spans="1:86" hidden="1" x14ac:dyDescent="0.25">
      <c r="A283" s="36">
        <f>IF(H10="","",H10)</f>
        <v>12196</v>
      </c>
      <c r="B283" s="2"/>
      <c r="C283" s="2"/>
      <c r="D283" s="2"/>
      <c r="E283" s="37" t="s">
        <v>39</v>
      </c>
      <c r="F283" s="36" t="s">
        <v>27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</row>
    <row r="284" spans="1:86" hidden="1" x14ac:dyDescent="0.25">
      <c r="A284" s="98">
        <f>H12</f>
        <v>61.94950982882105</v>
      </c>
      <c r="B284" s="99"/>
      <c r="C284" s="2"/>
      <c r="D284" s="2"/>
      <c r="E284" s="37" t="s">
        <v>40</v>
      </c>
      <c r="F284" s="35" t="s">
        <v>28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</row>
    <row r="285" spans="1:86" ht="15.75" hidden="1" x14ac:dyDescent="0.25">
      <c r="A285" s="156">
        <f>IF(H24="","",IF(Q24&lt;H24,A300,IF(Q24=H24,A301,H20*Q24/100)))</f>
        <v>13780.9</v>
      </c>
      <c r="B285" s="156"/>
      <c r="C285" s="156"/>
      <c r="D285" s="156"/>
      <c r="E285" s="37" t="s">
        <v>29</v>
      </c>
      <c r="F285" s="41" t="s">
        <v>41</v>
      </c>
      <c r="G285" s="41"/>
      <c r="H285" s="41"/>
      <c r="I285" s="4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</row>
    <row r="286" spans="1:86" ht="15.75" hidden="1" x14ac:dyDescent="0.25">
      <c r="A286" s="157">
        <f>IF(H26="","",IF(Q24&lt;=H24,0,H26-H22))</f>
        <v>1584.8999999999996</v>
      </c>
      <c r="B286" s="157"/>
      <c r="C286" s="157"/>
      <c r="D286" s="157"/>
      <c r="E286" s="37" t="s">
        <v>30</v>
      </c>
      <c r="F286" s="42" t="s">
        <v>92</v>
      </c>
      <c r="G286" s="42"/>
      <c r="H286" s="42"/>
      <c r="I286" s="4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</row>
    <row r="287" spans="1:86" ht="15.75" hidden="1" x14ac:dyDescent="0.25">
      <c r="A287" s="158">
        <f>IF(H28="","",H28/H30*100)</f>
        <v>28816.363636363629</v>
      </c>
      <c r="B287" s="158"/>
      <c r="C287" s="158"/>
      <c r="D287" s="158"/>
      <c r="E287" s="37" t="s">
        <v>31</v>
      </c>
      <c r="F287" s="158" t="s">
        <v>93</v>
      </c>
      <c r="G287" s="158"/>
      <c r="H287" s="158"/>
      <c r="I287" s="15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</row>
    <row r="288" spans="1:86" hidden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</row>
    <row r="289" spans="1:86" hidden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</row>
    <row r="290" spans="1:86" ht="15.75" hidden="1" x14ac:dyDescent="0.25">
      <c r="A290" s="38" t="str">
        <f>IF(H32="","",IF(H32*0.7*H30/100&gt;V13*0.5,"riscuotibile max 50% pari a : ",""))</f>
        <v/>
      </c>
      <c r="B290" s="2"/>
      <c r="C290" s="2"/>
      <c r="D290" s="2"/>
      <c r="E290" s="2"/>
      <c r="F290" s="2"/>
      <c r="G290" s="2"/>
      <c r="H290" s="37" t="s">
        <v>32</v>
      </c>
      <c r="I290" s="38" t="s">
        <v>50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 t="s">
        <v>42</v>
      </c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</row>
    <row r="291" spans="1:86" ht="15.75" hidden="1" x14ac:dyDescent="0.25">
      <c r="A291" s="82"/>
      <c r="B291" s="160" t="str">
        <f>IF(H32="","",IF(H32*0.7*H30/100&lt;=V13*0.5,"anche interamente riscuotibile",H32*0.5))</f>
        <v>anche interamente riscuotibile</v>
      </c>
      <c r="C291" s="160"/>
      <c r="D291" s="160"/>
      <c r="E291" s="40"/>
      <c r="F291" s="40"/>
      <c r="G291" s="40"/>
      <c r="H291" s="37" t="s">
        <v>34</v>
      </c>
      <c r="I291" s="40" t="s">
        <v>33</v>
      </c>
      <c r="J291" s="40"/>
      <c r="K291" s="40"/>
      <c r="L291" s="40"/>
      <c r="M291" s="40"/>
      <c r="N291" s="40"/>
      <c r="O291" s="40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 t="s">
        <v>43</v>
      </c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</row>
    <row r="292" spans="1:86" ht="15.75" hidden="1" x14ac:dyDescent="0.25">
      <c r="A292" s="23" t="str">
        <f>IF(L32="","",IF(L32="anche interamente riscuotibile","","più rendita annua di :"))</f>
        <v/>
      </c>
      <c r="B292" s="2"/>
      <c r="C292" s="2"/>
      <c r="D292" s="2"/>
      <c r="E292" s="2"/>
      <c r="F292" s="2"/>
      <c r="G292" s="2"/>
      <c r="H292" s="37" t="s">
        <v>37</v>
      </c>
      <c r="I292" s="23" t="s">
        <v>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 t="s">
        <v>44</v>
      </c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</row>
    <row r="293" spans="1:86" ht="15.75" hidden="1" x14ac:dyDescent="0.25">
      <c r="B293" s="160" t="str">
        <f>IF(L33="","",H28*0.5)</f>
        <v/>
      </c>
      <c r="C293" s="160"/>
      <c r="D293" s="160"/>
      <c r="E293" s="2"/>
      <c r="F293" s="2"/>
      <c r="G293" s="2"/>
      <c r="H293" s="37" t="s">
        <v>38</v>
      </c>
      <c r="I293" s="159" t="s">
        <v>35</v>
      </c>
      <c r="J293" s="159"/>
      <c r="K293" s="159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 t="s">
        <v>45</v>
      </c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</row>
    <row r="294" spans="1:86" hidden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</row>
    <row r="295" spans="1:86" hidden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</row>
    <row r="296" spans="1:86" hidden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</row>
    <row r="297" spans="1:86" hidden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</row>
    <row r="298" spans="1:86" hidden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</row>
    <row r="299" spans="1:86" hidden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</row>
    <row r="300" spans="1:86" hidden="1" x14ac:dyDescent="0.25">
      <c r="A300" s="2" t="s">
        <v>48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</row>
    <row r="301" spans="1:86" hidden="1" x14ac:dyDescent="0.25">
      <c r="A301" s="2" t="s">
        <v>49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</row>
    <row r="302" spans="1:86" hidden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</row>
    <row r="303" spans="1:86" hidden="1" x14ac:dyDescent="0.25">
      <c r="A303" s="1" t="s">
        <v>86</v>
      </c>
      <c r="B303" s="113">
        <f>IF(L36="","",IF(L36&lt;=A307,L36*-I41,A307*-I41))</f>
        <v>-261.14899273681266</v>
      </c>
      <c r="C303" s="11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</row>
    <row r="304" spans="1:86" hidden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</row>
    <row r="305" spans="1:86" hidden="1" x14ac:dyDescent="0.25">
      <c r="A305" s="1" t="s">
        <v>87</v>
      </c>
      <c r="B305" s="1"/>
      <c r="C305" s="1"/>
      <c r="D305" s="1"/>
      <c r="E305" s="1"/>
      <c r="F305" s="113">
        <f>IF(L36="","",L36+L41)</f>
        <v>426.08519867585215</v>
      </c>
      <c r="G305" s="11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</row>
    <row r="306" spans="1:86" hidden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</row>
    <row r="307" spans="1:86" hidden="1" x14ac:dyDescent="0.25">
      <c r="A307" s="112">
        <v>5164.57</v>
      </c>
      <c r="B307" s="11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</row>
    <row r="308" spans="1:86" hidden="1" x14ac:dyDescent="0.25">
      <c r="A308" s="112" t="str">
        <f>IF(L36="","",IF(L36&gt;A307, "su max € 5.164,57",""))</f>
        <v/>
      </c>
      <c r="B308" s="112"/>
      <c r="C308" s="11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</row>
    <row r="309" spans="1:86" hidden="1" x14ac:dyDescent="0.25">
      <c r="A309" s="1" t="s">
        <v>85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</row>
    <row r="310" spans="1:86" hidden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</row>
    <row r="311" spans="1:86" hidden="1" x14ac:dyDescent="0.25">
      <c r="A311" s="1">
        <v>0.23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</row>
    <row r="312" spans="1:86" hidden="1" x14ac:dyDescent="0.25">
      <c r="A312" s="1">
        <v>0.27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</row>
    <row r="313" spans="1:86" hidden="1" x14ac:dyDescent="0.25">
      <c r="A313" s="1">
        <v>0.38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</row>
    <row r="314" spans="1:86" hidden="1" x14ac:dyDescent="0.25">
      <c r="A314" s="1">
        <v>0.41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</row>
    <row r="315" spans="1:86" hidden="1" x14ac:dyDescent="0.25">
      <c r="A315" s="1">
        <v>0.43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</row>
    <row r="316" spans="1:86" hidden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</row>
    <row r="317" spans="1:86" hidden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</row>
    <row r="318" spans="1:86" hidden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</row>
    <row r="319" spans="1:86" hidden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</row>
    <row r="320" spans="1:86" hidden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</row>
    <row r="321" spans="1:86" hidden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</row>
    <row r="322" spans="1:86" hidden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</row>
    <row r="323" spans="1:86" hidden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</row>
    <row r="324" spans="1:86" hidden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</row>
    <row r="325" spans="1:86" hidden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</row>
    <row r="326" spans="1:86" hidden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</row>
    <row r="327" spans="1:86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</row>
    <row r="328" spans="1:86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</row>
    <row r="329" spans="1:86" hidden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</row>
    <row r="330" spans="1:86" hidden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</row>
    <row r="331" spans="1:86" hidden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</row>
    <row r="332" spans="1:86" hidden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</row>
    <row r="333" spans="1:86" hidden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</row>
    <row r="334" spans="1:86" hidden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</row>
    <row r="335" spans="1:86" hidden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</row>
    <row r="336" spans="1:86" hidden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</row>
    <row r="337" spans="1:86" hidden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</row>
    <row r="338" spans="1:86" hidden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</row>
    <row r="339" spans="1:86" hidden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</row>
    <row r="340" spans="1:86" hidden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</row>
    <row r="341" spans="1:86" hidden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</row>
    <row r="342" spans="1:86" hidden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</row>
    <row r="343" spans="1:86" hidden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</row>
    <row r="344" spans="1:86" hidden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</row>
    <row r="345" spans="1:86" hidden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</row>
    <row r="346" spans="1:86" hidden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</row>
    <row r="347" spans="1:86" hidden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</row>
    <row r="348" spans="1:86" hidden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</row>
    <row r="349" spans="1:86" hidden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</row>
    <row r="350" spans="1:86" hidden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</row>
    <row r="351" spans="1:86" hidden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</row>
    <row r="352" spans="1:86" hidden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</row>
    <row r="353" spans="1:86" hidden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</row>
    <row r="354" spans="1:86" hidden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</row>
    <row r="355" spans="1:86" hidden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</row>
    <row r="356" spans="1:86" hidden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</row>
    <row r="357" spans="1:86" hidden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</row>
    <row r="358" spans="1:86" hidden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</row>
    <row r="359" spans="1:86" hidden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</row>
    <row r="360" spans="1:86" hidden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</row>
    <row r="361" spans="1:86" hidden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</row>
    <row r="362" spans="1:86" hidden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</row>
    <row r="363" spans="1:86" hidden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</row>
    <row r="364" spans="1:86" hidden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</row>
    <row r="365" spans="1:86" hidden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</row>
    <row r="366" spans="1:86" hidden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</row>
    <row r="367" spans="1:86" hidden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</row>
    <row r="368" spans="1:86" hidden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</row>
    <row r="369" spans="1:86" hidden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</row>
    <row r="370" spans="1:86" hidden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</row>
    <row r="371" spans="1:86" hidden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</row>
    <row r="372" spans="1:86" hidden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</row>
    <row r="373" spans="1:86" hidden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</row>
    <row r="374" spans="1:86" hidden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</row>
    <row r="375" spans="1:86" hidden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</row>
    <row r="376" spans="1:86" hidden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</row>
    <row r="377" spans="1:86" hidden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</row>
    <row r="378" spans="1:86" hidden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</row>
    <row r="379" spans="1:86" hidden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</row>
    <row r="380" spans="1:86" hidden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</row>
    <row r="381" spans="1:86" hidden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</row>
    <row r="382" spans="1:86" hidden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</row>
    <row r="383" spans="1:86" hidden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</row>
    <row r="384" spans="1:86" hidden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</row>
    <row r="385" spans="1:86" hidden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</row>
    <row r="386" spans="1:86" hidden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</row>
    <row r="387" spans="1:86" hidden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</row>
    <row r="388" spans="1:86" hidden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</row>
    <row r="389" spans="1:86" hidden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</row>
    <row r="390" spans="1:86" hidden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</row>
    <row r="391" spans="1:86" hidden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</row>
    <row r="392" spans="1:86" hidden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</row>
    <row r="393" spans="1:86" hidden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</row>
    <row r="394" spans="1:86" hidden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</row>
    <row r="395" spans="1:86" hidden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</row>
    <row r="396" spans="1:86" hidden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</row>
    <row r="397" spans="1:86" hidden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</row>
    <row r="398" spans="1:86" hidden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</row>
    <row r="399" spans="1:86" hidden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</row>
    <row r="400" spans="1:86" hidden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</row>
    <row r="401" spans="1:86" hidden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</row>
    <row r="402" spans="1:86" hidden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</row>
    <row r="403" spans="1:86" hidden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</row>
    <row r="404" spans="1:86" hidden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</row>
    <row r="405" spans="1:86" hidden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</row>
    <row r="406" spans="1:86" hidden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</row>
    <row r="407" spans="1:86" hidden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</row>
    <row r="408" spans="1:86" hidden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</row>
    <row r="409" spans="1:86" hidden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</row>
    <row r="410" spans="1:86" hidden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</row>
    <row r="411" spans="1:86" hidden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</row>
    <row r="412" spans="1:86" hidden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</row>
    <row r="413" spans="1:86" hidden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</row>
    <row r="414" spans="1:86" hidden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</row>
    <row r="415" spans="1:86" hidden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</row>
    <row r="416" spans="1:86" hidden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</row>
    <row r="417" spans="1:86" hidden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</row>
    <row r="418" spans="1:86" hidden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</row>
    <row r="419" spans="1:86" hidden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</row>
    <row r="420" spans="1:86" hidden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</row>
    <row r="421" spans="1:86" hidden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</row>
    <row r="422" spans="1:86" hidden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</row>
    <row r="423" spans="1:86" hidden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</row>
    <row r="424" spans="1:86" hidden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</row>
    <row r="425" spans="1:86" hidden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</row>
    <row r="426" spans="1:86" hidden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</row>
    <row r="427" spans="1:86" hidden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</row>
    <row r="428" spans="1:86" hidden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</row>
    <row r="429" spans="1:86" hidden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</row>
    <row r="430" spans="1:86" hidden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</row>
    <row r="431" spans="1:86" hidden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</row>
    <row r="432" spans="1:86" hidden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</row>
    <row r="433" spans="1:86" hidden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</row>
    <row r="434" spans="1:86" hidden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</row>
    <row r="435" spans="1:86" hidden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</row>
    <row r="436" spans="1:86" hidden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</row>
    <row r="437" spans="1:86" hidden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</row>
    <row r="438" spans="1:86" hidden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</row>
    <row r="439" spans="1:86" hidden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</row>
    <row r="440" spans="1:86" hidden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</row>
    <row r="441" spans="1:86" hidden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</row>
    <row r="442" spans="1:86" hidden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</row>
    <row r="443" spans="1:86" hidden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</row>
    <row r="444" spans="1:86" hidden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</row>
    <row r="445" spans="1:86" hidden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</row>
    <row r="446" spans="1:86" hidden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</row>
    <row r="447" spans="1:86" hidden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</row>
    <row r="448" spans="1:86" hidden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</row>
    <row r="449" spans="1:86" hidden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</row>
    <row r="450" spans="1:86" hidden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</row>
    <row r="451" spans="1:86" hidden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</row>
    <row r="452" spans="1:86" hidden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</row>
    <row r="453" spans="1:86" hidden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</row>
    <row r="454" spans="1:86" hidden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</row>
    <row r="455" spans="1:86" hidden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</row>
    <row r="456" spans="1:86" hidden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</row>
    <row r="457" spans="1:86" hidden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</row>
    <row r="458" spans="1:86" hidden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</row>
    <row r="459" spans="1:86" hidden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</row>
    <row r="460" spans="1:86" hidden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</row>
    <row r="461" spans="1:86" hidden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</row>
    <row r="462" spans="1:86" hidden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</row>
    <row r="463" spans="1:86" hidden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</row>
    <row r="464" spans="1:86" hidden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</row>
    <row r="465" spans="1:86" hidden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</row>
    <row r="466" spans="1:86" hidden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</row>
    <row r="467" spans="1:86" hidden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</row>
    <row r="468" spans="1:86" hidden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</row>
    <row r="469" spans="1:86" hidden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</row>
    <row r="470" spans="1:86" hidden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</row>
    <row r="471" spans="1:86" hidden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</row>
    <row r="472" spans="1:86" hidden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</row>
    <row r="473" spans="1:86" hidden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</row>
    <row r="474" spans="1:86" hidden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</row>
    <row r="475" spans="1:86" hidden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</row>
    <row r="476" spans="1:86" hidden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</row>
    <row r="477" spans="1:86" hidden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</row>
    <row r="478" spans="1:86" hidden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</row>
    <row r="479" spans="1:86" hidden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</row>
    <row r="480" spans="1:86" hidden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</row>
    <row r="481" spans="1:86" hidden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</row>
    <row r="482" spans="1:86" hidden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</row>
    <row r="483" spans="1:86" hidden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</row>
    <row r="484" spans="1:86" hidden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</row>
    <row r="485" spans="1:86" hidden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hidden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</row>
    <row r="487" spans="1:86" hidden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</row>
    <row r="488" spans="1:86" hidden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</row>
    <row r="489" spans="1:86" hidden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</row>
    <row r="490" spans="1:86" hidden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</row>
    <row r="491" spans="1:86" hidden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</row>
    <row r="492" spans="1:86" hidden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</row>
    <row r="493" spans="1:86" hidden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</row>
    <row r="494" spans="1:86" hidden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</row>
    <row r="495" spans="1:86" hidden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</row>
    <row r="496" spans="1:86" hidden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</row>
    <row r="497" spans="1:86" hidden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</row>
    <row r="498" spans="1:86" hidden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</row>
    <row r="499" spans="1:86" hidden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</row>
    <row r="500" spans="1:86" hidden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</row>
    <row r="501" spans="1:86" hidden="1" x14ac:dyDescent="0.25"/>
    <row r="502" spans="1:86" hidden="1" x14ac:dyDescent="0.25"/>
    <row r="503" spans="1:86" hidden="1" x14ac:dyDescent="0.25"/>
    <row r="504" spans="1:86" hidden="1" x14ac:dyDescent="0.25"/>
    <row r="505" spans="1:86" hidden="1" x14ac:dyDescent="0.25"/>
    <row r="506" spans="1:86" hidden="1" x14ac:dyDescent="0.25"/>
    <row r="507" spans="1:86" hidden="1" x14ac:dyDescent="0.25"/>
    <row r="508" spans="1:86" hidden="1" x14ac:dyDescent="0.25"/>
    <row r="509" spans="1:86" hidden="1" x14ac:dyDescent="0.25"/>
    <row r="510" spans="1:86" hidden="1" x14ac:dyDescent="0.25"/>
    <row r="511" spans="1:86" hidden="1" x14ac:dyDescent="0.25"/>
    <row r="512" spans="1:86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spans="1:88" hidden="1" x14ac:dyDescent="0.25"/>
    <row r="594" spans="1:88" hidden="1" x14ac:dyDescent="0.25"/>
    <row r="595" spans="1:88" hidden="1" x14ac:dyDescent="0.25"/>
    <row r="596" spans="1:88" hidden="1" x14ac:dyDescent="0.25"/>
    <row r="597" spans="1:88" hidden="1" x14ac:dyDescent="0.25"/>
    <row r="598" spans="1:88" hidden="1" x14ac:dyDescent="0.25"/>
    <row r="599" spans="1:88" hidden="1" x14ac:dyDescent="0.25"/>
    <row r="600" spans="1:88" hidden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</row>
    <row r="601" spans="1:88" hidden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</row>
    <row r="602" spans="1:88" hidden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</row>
    <row r="603" spans="1:88" hidden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</row>
    <row r="604" spans="1:88" hidden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</row>
    <row r="605" spans="1:88" hidden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</row>
    <row r="606" spans="1:88" hidden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</row>
    <row r="607" spans="1:88" hidden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</row>
    <row r="608" spans="1:88" hidden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</row>
    <row r="609" spans="1:88" hidden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</row>
    <row r="610" spans="1:88" hidden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</row>
    <row r="611" spans="1:88" hidden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</row>
    <row r="612" spans="1:88" hidden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</row>
    <row r="613" spans="1:88" hidden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</row>
    <row r="614" spans="1:88" hidden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</row>
    <row r="615" spans="1:88" hidden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</row>
    <row r="616" spans="1:88" hidden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</row>
    <row r="617" spans="1:88" hidden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</row>
    <row r="618" spans="1:88" hidden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</row>
    <row r="619" spans="1:88" hidden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</row>
    <row r="620" spans="1:88" hidden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</row>
    <row r="621" spans="1:88" hidden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</row>
    <row r="622" spans="1:88" hidden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</row>
    <row r="623" spans="1:88" hidden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</row>
    <row r="624" spans="1:88" hidden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</row>
    <row r="625" spans="1:88" hidden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</row>
    <row r="626" spans="1:88" hidden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</row>
    <row r="627" spans="1:88" hidden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</row>
    <row r="628" spans="1:88" hidden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</row>
    <row r="629" spans="1:88" hidden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</row>
    <row r="630" spans="1:88" hidden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</row>
    <row r="631" spans="1:88" hidden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</row>
    <row r="632" spans="1:88" hidden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</row>
    <row r="633" spans="1:88" hidden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</row>
    <row r="634" spans="1:88" hidden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</row>
    <row r="635" spans="1:88" hidden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</row>
    <row r="636" spans="1:88" hidden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</row>
    <row r="637" spans="1:88" hidden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</row>
    <row r="638" spans="1:88" hidden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</row>
    <row r="639" spans="1:88" hidden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</row>
    <row r="640" spans="1:88" hidden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</row>
    <row r="641" spans="1:88" hidden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</row>
    <row r="642" spans="1:88" hidden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</row>
    <row r="643" spans="1:88" hidden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</row>
    <row r="644" spans="1:88" hidden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</row>
    <row r="645" spans="1:88" hidden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</row>
    <row r="646" spans="1:88" hidden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</row>
    <row r="647" spans="1:88" hidden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</row>
    <row r="648" spans="1:88" hidden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</row>
    <row r="649" spans="1:88" hidden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</row>
    <row r="650" spans="1:88" hidden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</row>
    <row r="651" spans="1:88" hidden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</row>
    <row r="652" spans="1:88" hidden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</row>
    <row r="653" spans="1:88" hidden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</row>
    <row r="654" spans="1:88" hidden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</row>
    <row r="655" spans="1:88" hidden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</row>
    <row r="656" spans="1:88" hidden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</row>
    <row r="657" spans="1:88" hidden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</row>
    <row r="658" spans="1:88" hidden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</row>
    <row r="659" spans="1:88" hidden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</row>
    <row r="660" spans="1:88" hidden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</row>
    <row r="661" spans="1:88" hidden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</row>
    <row r="662" spans="1:88" hidden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</row>
    <row r="663" spans="1:88" hidden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</row>
    <row r="664" spans="1:88" hidden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</row>
    <row r="665" spans="1:88" hidden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</row>
    <row r="666" spans="1:88" hidden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</row>
    <row r="667" spans="1:88" hidden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</row>
    <row r="668" spans="1:88" hidden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</row>
    <row r="669" spans="1:88" hidden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</row>
    <row r="670" spans="1:88" hidden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</row>
    <row r="671" spans="1:88" hidden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</row>
    <row r="672" spans="1:88" hidden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</row>
    <row r="673" spans="1:88" hidden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</row>
    <row r="674" spans="1:88" hidden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</row>
    <row r="675" spans="1:88" hidden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</row>
    <row r="676" spans="1:88" hidden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</row>
    <row r="677" spans="1:88" hidden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</row>
    <row r="678" spans="1:88" hidden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</row>
    <row r="679" spans="1:88" hidden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</row>
    <row r="680" spans="1:88" hidden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</row>
    <row r="681" spans="1:88" hidden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</row>
    <row r="682" spans="1:88" hidden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</row>
    <row r="683" spans="1:88" hidden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</row>
    <row r="684" spans="1:88" hidden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</row>
    <row r="685" spans="1:88" hidden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</row>
    <row r="686" spans="1:88" hidden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</row>
    <row r="687" spans="1:88" hidden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</row>
    <row r="688" spans="1:88" hidden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</row>
    <row r="689" spans="1:88" hidden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</row>
    <row r="690" spans="1:88" hidden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</row>
    <row r="691" spans="1:88" hidden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</row>
    <row r="692" spans="1:88" hidden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</row>
    <row r="693" spans="1:88" hidden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</row>
    <row r="694" spans="1:88" hidden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</row>
    <row r="695" spans="1:88" hidden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</row>
    <row r="696" spans="1:88" hidden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</row>
    <row r="697" spans="1:88" hidden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</row>
    <row r="698" spans="1:88" hidden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</row>
    <row r="699" spans="1:88" hidden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</row>
    <row r="700" spans="1:8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</row>
    <row r="701" spans="1:8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</row>
    <row r="702" spans="1:8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</row>
    <row r="703" spans="1:8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</row>
    <row r="704" spans="1:8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</row>
    <row r="705" spans="1:8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</row>
    <row r="706" spans="1:8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</row>
    <row r="707" spans="1:8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</row>
    <row r="708" spans="1:8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</row>
    <row r="709" spans="1:8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</row>
    <row r="710" spans="1:8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</row>
    <row r="711" spans="1:8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</row>
    <row r="712" spans="1:8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</row>
    <row r="713" spans="1:8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</row>
    <row r="714" spans="1:8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</row>
    <row r="715" spans="1:8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</row>
    <row r="716" spans="1:8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</row>
    <row r="717" spans="1:8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</row>
    <row r="718" spans="1:8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</row>
    <row r="719" spans="1:8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</row>
    <row r="720" spans="1:8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</row>
    <row r="721" spans="1:8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</row>
    <row r="722" spans="1:8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</row>
    <row r="723" spans="1:8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</row>
    <row r="724" spans="1:8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</row>
    <row r="725" spans="1:8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</row>
    <row r="726" spans="1:8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</row>
    <row r="727" spans="1:8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</row>
    <row r="728" spans="1:8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</row>
    <row r="729" spans="1:8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</row>
    <row r="730" spans="1:8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</row>
    <row r="731" spans="1:8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</row>
    <row r="732" spans="1:8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</row>
    <row r="733" spans="1:8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</row>
    <row r="734" spans="1:8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</row>
    <row r="735" spans="1:8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</row>
    <row r="736" spans="1:8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</row>
    <row r="737" spans="1:8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</row>
    <row r="738" spans="1:8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</row>
    <row r="739" spans="1:8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</row>
    <row r="740" spans="1:8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</row>
    <row r="741" spans="1:8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</row>
    <row r="742" spans="1:8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</row>
    <row r="743" spans="1:8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</row>
    <row r="744" spans="1:8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</row>
    <row r="745" spans="1:8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</row>
    <row r="746" spans="1:8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</row>
    <row r="747" spans="1:8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</row>
    <row r="748" spans="1:8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</row>
    <row r="749" spans="1:8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</row>
    <row r="750" spans="1:8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</row>
    <row r="751" spans="1:8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</row>
    <row r="752" spans="1:8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</row>
    <row r="753" spans="1:8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</row>
    <row r="754" spans="1:8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</row>
    <row r="755" spans="1:8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</row>
    <row r="756" spans="1:8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</row>
    <row r="757" spans="1:8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</row>
    <row r="758" spans="1:8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</row>
    <row r="759" spans="1:8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</row>
    <row r="760" spans="1:8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</row>
    <row r="761" spans="1:8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</row>
    <row r="762" spans="1:8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</row>
    <row r="763" spans="1:8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</row>
    <row r="764" spans="1:8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</row>
    <row r="765" spans="1:8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</row>
    <row r="766" spans="1:8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</row>
    <row r="767" spans="1:8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</row>
    <row r="768" spans="1:8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</row>
    <row r="769" spans="1:8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</row>
    <row r="770" spans="1:8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</row>
    <row r="771" spans="1:8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</row>
    <row r="772" spans="1:8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</row>
    <row r="773" spans="1:8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</row>
    <row r="774" spans="1:8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</row>
    <row r="775" spans="1:8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</row>
    <row r="776" spans="1:8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</row>
    <row r="777" spans="1:8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</row>
    <row r="778" spans="1:8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</row>
    <row r="779" spans="1:8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</row>
    <row r="780" spans="1:8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</row>
    <row r="781" spans="1:8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</row>
    <row r="782" spans="1:8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</row>
    <row r="783" spans="1:8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</row>
    <row r="784" spans="1:8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</row>
    <row r="785" spans="1:8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</row>
    <row r="786" spans="1:8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</row>
    <row r="787" spans="1:8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</row>
    <row r="788" spans="1:8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</row>
    <row r="789" spans="1:8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</row>
    <row r="790" spans="1:8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</row>
    <row r="791" spans="1:8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</row>
    <row r="792" spans="1:8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</row>
    <row r="793" spans="1:8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</row>
    <row r="794" spans="1:8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</row>
    <row r="795" spans="1:8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</row>
    <row r="796" spans="1:8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</row>
    <row r="797" spans="1:8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</row>
    <row r="798" spans="1:8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</row>
    <row r="799" spans="1:8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</row>
    <row r="800" spans="1:8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</row>
    <row r="801" spans="1:8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</row>
    <row r="802" spans="1:8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</row>
    <row r="803" spans="1:8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</row>
    <row r="804" spans="1:8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</row>
    <row r="805" spans="1:8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</row>
    <row r="806" spans="1:8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</row>
    <row r="807" spans="1:8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</row>
    <row r="808" spans="1:8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</row>
    <row r="809" spans="1:8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</row>
    <row r="810" spans="1:8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</row>
    <row r="811" spans="1:8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</row>
    <row r="812" spans="1:8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</row>
    <row r="813" spans="1:8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</row>
    <row r="814" spans="1:8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</row>
    <row r="815" spans="1:8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</row>
    <row r="816" spans="1:8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</row>
    <row r="817" spans="1:8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</row>
    <row r="818" spans="1:8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</row>
    <row r="819" spans="1:8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</row>
    <row r="820" spans="1:8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</row>
    <row r="821" spans="1:8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</row>
    <row r="822" spans="1:8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</row>
    <row r="823" spans="1:8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</row>
    <row r="824" spans="1:8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</row>
    <row r="825" spans="1:8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</row>
    <row r="826" spans="1:8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</row>
    <row r="827" spans="1:8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</row>
    <row r="828" spans="1:8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</row>
    <row r="829" spans="1:8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</row>
    <row r="830" spans="1:8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</row>
    <row r="831" spans="1:8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</row>
    <row r="832" spans="1:8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</row>
    <row r="833" spans="1:8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</row>
    <row r="834" spans="1:8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</row>
    <row r="835" spans="1:8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</row>
    <row r="836" spans="1:8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</row>
    <row r="837" spans="1:8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</row>
    <row r="838" spans="1:8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</row>
    <row r="839" spans="1:8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</row>
    <row r="840" spans="1:8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</row>
    <row r="841" spans="1:8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</row>
    <row r="842" spans="1:8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</row>
    <row r="843" spans="1:8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</row>
    <row r="844" spans="1:8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</row>
    <row r="845" spans="1:8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</row>
    <row r="846" spans="1:8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</row>
    <row r="847" spans="1:8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</row>
    <row r="848" spans="1:8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</row>
    <row r="849" spans="1:8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</row>
    <row r="850" spans="1:8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</row>
    <row r="851" spans="1:8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</row>
    <row r="852" spans="1:8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</row>
    <row r="853" spans="1:8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</row>
    <row r="854" spans="1:8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</row>
    <row r="855" spans="1:8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</row>
    <row r="856" spans="1:8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</row>
    <row r="857" spans="1:8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</row>
    <row r="858" spans="1:8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</row>
    <row r="859" spans="1:8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</row>
    <row r="860" spans="1:8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</row>
    <row r="861" spans="1:8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</row>
    <row r="862" spans="1:8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</row>
    <row r="863" spans="1:8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</row>
    <row r="864" spans="1:8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</row>
    <row r="865" spans="1:8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</row>
    <row r="866" spans="1:8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</row>
    <row r="867" spans="1:8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</row>
    <row r="868" spans="1:8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</row>
    <row r="869" spans="1:8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</row>
    <row r="870" spans="1:8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</row>
    <row r="871" spans="1:8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</row>
    <row r="872" spans="1:8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</row>
    <row r="873" spans="1:8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</row>
    <row r="874" spans="1:8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</row>
    <row r="875" spans="1:8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</row>
    <row r="876" spans="1:8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</row>
    <row r="877" spans="1:8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</row>
    <row r="878" spans="1:8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</row>
    <row r="879" spans="1:8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</row>
    <row r="880" spans="1:8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</row>
    <row r="881" spans="1:8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</row>
    <row r="882" spans="1:8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</row>
    <row r="883" spans="1:8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</row>
    <row r="884" spans="1:8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</row>
    <row r="885" spans="1:8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</row>
    <row r="886" spans="1:8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</row>
    <row r="887" spans="1:8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</row>
    <row r="888" spans="1:8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</row>
    <row r="889" spans="1:8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</row>
    <row r="890" spans="1:8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</row>
    <row r="891" spans="1:8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</row>
    <row r="892" spans="1:8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</row>
    <row r="893" spans="1:8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</row>
    <row r="894" spans="1:8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</row>
    <row r="895" spans="1:8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</row>
    <row r="896" spans="1:8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</row>
    <row r="897" spans="1:8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</row>
    <row r="898" spans="1:8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</row>
    <row r="899" spans="1:8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</row>
    <row r="900" spans="1:8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</row>
    <row r="901" spans="1:8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</row>
    <row r="902" spans="1:8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</row>
    <row r="903" spans="1:8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</row>
    <row r="904" spans="1:8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</row>
    <row r="905" spans="1:8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</row>
    <row r="906" spans="1:8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</row>
    <row r="907" spans="1:8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</row>
    <row r="908" spans="1:8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</row>
    <row r="909" spans="1:8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</row>
    <row r="910" spans="1:8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</row>
    <row r="911" spans="1:8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</row>
    <row r="912" spans="1:8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</row>
    <row r="913" spans="1:8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</row>
    <row r="914" spans="1:8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</row>
    <row r="915" spans="1:8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</row>
    <row r="916" spans="1:8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</row>
    <row r="917" spans="1:8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</row>
    <row r="918" spans="1:8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</row>
    <row r="919" spans="1:8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</row>
    <row r="920" spans="1:8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</row>
    <row r="921" spans="1:8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</row>
    <row r="922" spans="1:8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</row>
    <row r="923" spans="1:8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</row>
    <row r="924" spans="1:8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</row>
    <row r="925" spans="1:8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</row>
    <row r="926" spans="1:8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</row>
    <row r="927" spans="1:8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</row>
    <row r="928" spans="1:8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</row>
    <row r="929" spans="1:8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</row>
    <row r="930" spans="1:8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</row>
    <row r="931" spans="1:8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</row>
    <row r="932" spans="1:8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</row>
    <row r="933" spans="1:8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</row>
    <row r="934" spans="1:8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</row>
    <row r="935" spans="1:8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</row>
    <row r="936" spans="1:8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</row>
    <row r="937" spans="1:8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</row>
    <row r="938" spans="1:8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</row>
    <row r="939" spans="1:8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</row>
    <row r="940" spans="1:8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</row>
    <row r="941" spans="1:8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</row>
    <row r="942" spans="1:8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</row>
    <row r="943" spans="1:8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</row>
    <row r="944" spans="1:8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</row>
    <row r="945" spans="1:8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</row>
    <row r="946" spans="1:8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</row>
    <row r="947" spans="1:8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</row>
    <row r="948" spans="1:8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</row>
    <row r="949" spans="1:8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</row>
    <row r="950" spans="1:8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</row>
    <row r="951" spans="1:8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</row>
    <row r="952" spans="1:8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</row>
    <row r="953" spans="1:8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</row>
    <row r="954" spans="1:8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</row>
    <row r="955" spans="1:8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</row>
    <row r="956" spans="1:8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</row>
    <row r="957" spans="1:8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</row>
    <row r="958" spans="1:8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</row>
    <row r="959" spans="1:8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</row>
    <row r="960" spans="1:8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</row>
    <row r="961" spans="1:8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</row>
    <row r="962" spans="1:8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</row>
    <row r="963" spans="1:8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</row>
    <row r="964" spans="1:8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</row>
    <row r="965" spans="1:8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</row>
    <row r="966" spans="1:8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</row>
    <row r="967" spans="1:8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</row>
    <row r="968" spans="1:8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</row>
    <row r="969" spans="1:8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</row>
    <row r="970" spans="1:8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</row>
    <row r="971" spans="1:8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</row>
    <row r="972" spans="1:8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</row>
    <row r="973" spans="1:8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</row>
    <row r="974" spans="1:8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</row>
    <row r="975" spans="1:8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</row>
    <row r="976" spans="1:8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</row>
    <row r="977" spans="1:8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</row>
    <row r="978" spans="1:8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</row>
    <row r="979" spans="1:8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</row>
    <row r="980" spans="1:8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</row>
    <row r="981" spans="1:8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</row>
    <row r="982" spans="1:8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</row>
    <row r="983" spans="1:8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</row>
    <row r="984" spans="1:8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</row>
    <row r="985" spans="1:8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</row>
    <row r="986" spans="1:8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</row>
    <row r="987" spans="1:8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</row>
    <row r="988" spans="1:8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</row>
    <row r="989" spans="1:8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</row>
    <row r="990" spans="1:8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</row>
    <row r="991" spans="1:8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</row>
    <row r="992" spans="1:8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</row>
    <row r="993" spans="1:8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</row>
    <row r="994" spans="1:8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</row>
    <row r="995" spans="1:8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</row>
    <row r="996" spans="1:8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</row>
    <row r="997" spans="1:8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</row>
    <row r="998" spans="1:8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</row>
    <row r="999" spans="1:8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</row>
    <row r="1000" spans="1:8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</row>
    <row r="1001" spans="1:8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</row>
    <row r="1002" spans="1:8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</row>
    <row r="1003" spans="1:8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</row>
    <row r="1004" spans="1:8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</row>
    <row r="1005" spans="1:8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</row>
    <row r="1006" spans="1:8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</row>
    <row r="1007" spans="1:8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</row>
    <row r="1008" spans="1:8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</row>
    <row r="1009" spans="1:8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</row>
    <row r="1010" spans="1:8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</row>
    <row r="1011" spans="1:8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</row>
    <row r="1012" spans="1:8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</row>
    <row r="1013" spans="1:8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</row>
    <row r="1014" spans="1:8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</row>
    <row r="1015" spans="1:8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</row>
    <row r="1016" spans="1:8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</row>
    <row r="1017" spans="1:8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</row>
    <row r="1018" spans="1:8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</row>
    <row r="1019" spans="1:8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</row>
    <row r="1020" spans="1:8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</row>
    <row r="1021" spans="1:8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</row>
    <row r="1022" spans="1:8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</row>
    <row r="1023" spans="1:8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</row>
    <row r="1024" spans="1:8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</row>
    <row r="1025" spans="1:8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</row>
    <row r="1026" spans="1:8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</row>
    <row r="1027" spans="1:8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</row>
    <row r="1028" spans="1:8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</row>
    <row r="1029" spans="1:8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</row>
    <row r="1030" spans="1:8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</row>
    <row r="1031" spans="1:8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</row>
    <row r="1032" spans="1:8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</row>
    <row r="1033" spans="1:8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</row>
    <row r="1034" spans="1:8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</row>
    <row r="1035" spans="1:8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</row>
    <row r="1036" spans="1:8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</row>
    <row r="1037" spans="1:8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</row>
    <row r="1038" spans="1:8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</row>
    <row r="1039" spans="1:8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</row>
    <row r="1040" spans="1:8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</row>
    <row r="1041" spans="1:8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</row>
    <row r="1042" spans="1:8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</row>
    <row r="1043" spans="1:8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</row>
    <row r="1044" spans="1:8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</row>
    <row r="1045" spans="1:8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</row>
    <row r="1046" spans="1:8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</row>
    <row r="1047" spans="1:8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</row>
    <row r="1048" spans="1:8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</row>
    <row r="1049" spans="1:8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</row>
    <row r="1050" spans="1:8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</row>
    <row r="1051" spans="1:8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</row>
    <row r="1052" spans="1:8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</row>
    <row r="1053" spans="1:8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</row>
    <row r="1054" spans="1:8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</row>
    <row r="1055" spans="1:8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</row>
    <row r="1056" spans="1:8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</row>
    <row r="1057" spans="1:8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</row>
    <row r="1058" spans="1:8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</row>
    <row r="1059" spans="1:8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</row>
    <row r="1060" spans="1:8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</row>
    <row r="1061" spans="1:8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</row>
    <row r="1062" spans="1:8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</row>
    <row r="1063" spans="1:8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</row>
    <row r="1064" spans="1:8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</row>
    <row r="1065" spans="1:8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</row>
    <row r="1066" spans="1:8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</row>
    <row r="1067" spans="1:8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</row>
    <row r="1068" spans="1:8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</row>
    <row r="1069" spans="1:8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</row>
    <row r="1070" spans="1:8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</row>
    <row r="1071" spans="1:8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</row>
    <row r="1072" spans="1:8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</row>
    <row r="1073" spans="1:8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</row>
    <row r="1074" spans="1:8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</row>
    <row r="1075" spans="1:8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</row>
    <row r="1076" spans="1:8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</row>
    <row r="1077" spans="1:8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</row>
    <row r="1078" spans="1:8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</row>
    <row r="1079" spans="1:8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</row>
    <row r="1080" spans="1:8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</row>
    <row r="1081" spans="1:8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</row>
    <row r="1082" spans="1:8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</row>
    <row r="1083" spans="1:8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</row>
    <row r="1084" spans="1:8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</row>
    <row r="1085" spans="1:8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</row>
    <row r="1086" spans="1:8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</row>
    <row r="1087" spans="1:8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</row>
    <row r="1088" spans="1:8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</row>
    <row r="1089" spans="1:8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</row>
    <row r="1090" spans="1:8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</row>
    <row r="1091" spans="1:8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</row>
    <row r="1092" spans="1:8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</row>
    <row r="1093" spans="1:8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</row>
    <row r="1094" spans="1:8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</row>
    <row r="1095" spans="1:8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</row>
    <row r="1096" spans="1:8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</row>
    <row r="1097" spans="1:8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</row>
    <row r="1098" spans="1:8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</row>
    <row r="1099" spans="1:8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</row>
    <row r="1100" spans="1:8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</row>
    <row r="1101" spans="1:8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</row>
    <row r="1102" spans="1:8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</row>
    <row r="1103" spans="1:8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</row>
    <row r="1104" spans="1:8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</row>
    <row r="1105" spans="1:8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</row>
    <row r="1106" spans="1:8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</row>
    <row r="1107" spans="1:8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</row>
    <row r="1108" spans="1:8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</row>
    <row r="1109" spans="1:8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</row>
    <row r="1110" spans="1:8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</row>
    <row r="1111" spans="1:8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</row>
    <row r="1112" spans="1:8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</row>
    <row r="1113" spans="1:8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</row>
    <row r="1114" spans="1:8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</row>
    <row r="1115" spans="1:8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</row>
    <row r="1116" spans="1:8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</row>
    <row r="1117" spans="1:8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</row>
    <row r="1118" spans="1:8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</row>
    <row r="1119" spans="1:8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</row>
    <row r="1120" spans="1:8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</row>
    <row r="1121" spans="1:8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</row>
    <row r="1122" spans="1:8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</row>
    <row r="1123" spans="1:8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</row>
    <row r="1124" spans="1:8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</row>
    <row r="1125" spans="1:8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</row>
    <row r="1126" spans="1:8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</row>
    <row r="1127" spans="1:8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</row>
    <row r="1128" spans="1:8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</row>
    <row r="1129" spans="1:8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</row>
    <row r="1130" spans="1:8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</row>
    <row r="1131" spans="1:8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</row>
    <row r="1132" spans="1:8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</row>
    <row r="1133" spans="1:8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</row>
    <row r="1134" spans="1:8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</row>
    <row r="1135" spans="1:8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</row>
    <row r="1136" spans="1:8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</row>
    <row r="1137" spans="1:8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</row>
    <row r="1138" spans="1:8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</row>
    <row r="1139" spans="1:8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</row>
    <row r="1140" spans="1:8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</row>
    <row r="1141" spans="1:8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</row>
    <row r="1142" spans="1:8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</row>
    <row r="1143" spans="1:8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</row>
    <row r="1144" spans="1:8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</row>
    <row r="1145" spans="1:8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</row>
    <row r="1146" spans="1:8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</row>
    <row r="1147" spans="1:8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</row>
    <row r="1148" spans="1:8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</row>
    <row r="1149" spans="1:8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</row>
    <row r="1150" spans="1:8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</row>
    <row r="1151" spans="1:8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</row>
    <row r="1152" spans="1:8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</row>
    <row r="1153" spans="1:8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</row>
    <row r="1154" spans="1:8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</row>
    <row r="1155" spans="1:8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</row>
    <row r="1156" spans="1:8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</row>
    <row r="1157" spans="1:8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</row>
    <row r="1158" spans="1:8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</row>
    <row r="1159" spans="1:8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</row>
    <row r="1160" spans="1:8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</row>
    <row r="1161" spans="1:8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</row>
    <row r="1162" spans="1:8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</row>
    <row r="1163" spans="1:8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</row>
    <row r="1164" spans="1:8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</row>
    <row r="1165" spans="1:8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</row>
    <row r="1166" spans="1:8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</row>
    <row r="1167" spans="1:8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</row>
    <row r="1168" spans="1:8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</row>
    <row r="1169" spans="1:8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</row>
    <row r="1170" spans="1:8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</row>
    <row r="1171" spans="1:8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</row>
    <row r="1172" spans="1:8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</row>
    <row r="1173" spans="1:8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</row>
    <row r="1174" spans="1:8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</row>
    <row r="1175" spans="1:8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</row>
    <row r="1176" spans="1:8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</row>
    <row r="1177" spans="1:8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</row>
    <row r="1178" spans="1:8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</row>
    <row r="1179" spans="1:88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</row>
    <row r="1180" spans="1:88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</row>
    <row r="1181" spans="1:88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</row>
    <row r="1182" spans="1:88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</row>
    <row r="1183" spans="1:88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</row>
    <row r="1184" spans="1:88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</row>
    <row r="1185" spans="1:88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</row>
    <row r="1186" spans="1:88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</row>
    <row r="1187" spans="1:88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</row>
    <row r="1188" spans="1:88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</row>
    <row r="1189" spans="1:88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</row>
    <row r="1190" spans="1:88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</row>
    <row r="1191" spans="1:88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</row>
    <row r="1192" spans="1:88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</row>
    <row r="1193" spans="1:88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</row>
    <row r="1194" spans="1:88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</row>
    <row r="1195" spans="1:88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</row>
    <row r="1196" spans="1:88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</row>
    <row r="1197" spans="1:88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</row>
    <row r="1198" spans="1:88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</row>
    <row r="1199" spans="1:88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</row>
    <row r="1200" spans="1:88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</row>
    <row r="1201" spans="1:88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</row>
  </sheetData>
  <sheetProtection password="DD86" sheet="1" objects="1" scenarios="1"/>
  <mergeCells count="276">
    <mergeCell ref="AJ35:AL35"/>
    <mergeCell ref="AJ36:AL36"/>
    <mergeCell ref="AJ37:AL37"/>
    <mergeCell ref="AJ38:AL38"/>
    <mergeCell ref="AJ39:AL39"/>
    <mergeCell ref="AJ40:AL40"/>
    <mergeCell ref="AJ41:AL41"/>
    <mergeCell ref="AJ42:AL42"/>
    <mergeCell ref="AJ43:AL43"/>
    <mergeCell ref="R215:T215"/>
    <mergeCell ref="R216:T216"/>
    <mergeCell ref="R217:T217"/>
    <mergeCell ref="R218:T218"/>
    <mergeCell ref="AJ44:AL44"/>
    <mergeCell ref="AJ45:AL45"/>
    <mergeCell ref="AJ46:AL46"/>
    <mergeCell ref="AJ47:AL47"/>
    <mergeCell ref="AJ48:AL48"/>
    <mergeCell ref="AK57:AL57"/>
    <mergeCell ref="A80:B80"/>
    <mergeCell ref="A75:B75"/>
    <mergeCell ref="A281:B281"/>
    <mergeCell ref="A280:B280"/>
    <mergeCell ref="J280:K280"/>
    <mergeCell ref="J204:M204"/>
    <mergeCell ref="A275:D275"/>
    <mergeCell ref="A221:B221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28:B228"/>
    <mergeCell ref="G234:H234"/>
    <mergeCell ref="R210:T210"/>
    <mergeCell ref="R211:T211"/>
    <mergeCell ref="R212:T212"/>
    <mergeCell ref="R213:T213"/>
    <mergeCell ref="R214:T214"/>
    <mergeCell ref="A307:B307"/>
    <mergeCell ref="E17:G17"/>
    <mergeCell ref="A202:B203"/>
    <mergeCell ref="A205:B205"/>
    <mergeCell ref="A206:B206"/>
    <mergeCell ref="A229:B229"/>
    <mergeCell ref="A208:B208"/>
    <mergeCell ref="A209:B209"/>
    <mergeCell ref="A210:B210"/>
    <mergeCell ref="A207:B207"/>
    <mergeCell ref="G242:H242"/>
    <mergeCell ref="A222:B222"/>
    <mergeCell ref="A211:B211"/>
    <mergeCell ref="A212:B212"/>
    <mergeCell ref="A213:B213"/>
    <mergeCell ref="A214:B214"/>
    <mergeCell ref="A215:B215"/>
    <mergeCell ref="A216:B216"/>
    <mergeCell ref="C226:D226"/>
    <mergeCell ref="C227:D227"/>
    <mergeCell ref="A217:B217"/>
    <mergeCell ref="A218:B218"/>
    <mergeCell ref="A219:B219"/>
    <mergeCell ref="A220:B220"/>
    <mergeCell ref="C209:D209"/>
    <mergeCell ref="R209:T209"/>
    <mergeCell ref="C204:D204"/>
    <mergeCell ref="C210:D210"/>
    <mergeCell ref="G203:H203"/>
    <mergeCell ref="G205:H205"/>
    <mergeCell ref="T4:AD5"/>
    <mergeCell ref="L17:M17"/>
    <mergeCell ref="Q17:R17"/>
    <mergeCell ref="H20:K20"/>
    <mergeCell ref="H22:K22"/>
    <mergeCell ref="H24:I24"/>
    <mergeCell ref="Q24:R24"/>
    <mergeCell ref="H6:K6"/>
    <mergeCell ref="H8:K8"/>
    <mergeCell ref="H10:K10"/>
    <mergeCell ref="H12:K12"/>
    <mergeCell ref="V11:W11"/>
    <mergeCell ref="V13:W13"/>
    <mergeCell ref="T23:AB26"/>
    <mergeCell ref="O9:Q9"/>
    <mergeCell ref="L9:N9"/>
    <mergeCell ref="AA21:AE21"/>
    <mergeCell ref="R205:T205"/>
    <mergeCell ref="C201:F203"/>
    <mergeCell ref="C205:D205"/>
    <mergeCell ref="C206:D206"/>
    <mergeCell ref="C207:D207"/>
    <mergeCell ref="C208:D208"/>
    <mergeCell ref="A43:J44"/>
    <mergeCell ref="B38:C38"/>
    <mergeCell ref="L32:R32"/>
    <mergeCell ref="N30:O30"/>
    <mergeCell ref="I41:J41"/>
    <mergeCell ref="L43:O44"/>
    <mergeCell ref="H30:I30"/>
    <mergeCell ref="H32:K32"/>
    <mergeCell ref="H34:I34"/>
    <mergeCell ref="R206:T206"/>
    <mergeCell ref="R207:T207"/>
    <mergeCell ref="R208:T208"/>
    <mergeCell ref="N26:Q26"/>
    <mergeCell ref="K238:L238"/>
    <mergeCell ref="K239:L239"/>
    <mergeCell ref="P6:Q6"/>
    <mergeCell ref="H26:K26"/>
    <mergeCell ref="G206:H206"/>
    <mergeCell ref="G207:H207"/>
    <mergeCell ref="G208:H208"/>
    <mergeCell ref="G209:H209"/>
    <mergeCell ref="K230:L230"/>
    <mergeCell ref="K231:L231"/>
    <mergeCell ref="K232:L232"/>
    <mergeCell ref="K233:L233"/>
    <mergeCell ref="K227:L227"/>
    <mergeCell ref="K228:L228"/>
    <mergeCell ref="K229:L229"/>
    <mergeCell ref="K237:L237"/>
    <mergeCell ref="K234:L234"/>
    <mergeCell ref="K236:L236"/>
    <mergeCell ref="G233:H233"/>
    <mergeCell ref="K215:L215"/>
    <mergeCell ref="K216:L216"/>
    <mergeCell ref="K217:L217"/>
    <mergeCell ref="K218:L218"/>
    <mergeCell ref="D2:L2"/>
    <mergeCell ref="P2:Q2"/>
    <mergeCell ref="G270:H270"/>
    <mergeCell ref="N236:O236"/>
    <mergeCell ref="A204:B204"/>
    <mergeCell ref="H28:K28"/>
    <mergeCell ref="J206:L206"/>
    <mergeCell ref="L36:O38"/>
    <mergeCell ref="G264:H264"/>
    <mergeCell ref="G265:H265"/>
    <mergeCell ref="G266:H266"/>
    <mergeCell ref="G267:H267"/>
    <mergeCell ref="G268:H268"/>
    <mergeCell ref="G269:H269"/>
    <mergeCell ref="G258:H258"/>
    <mergeCell ref="G259:H259"/>
    <mergeCell ref="G260:H260"/>
    <mergeCell ref="G261:H261"/>
    <mergeCell ref="G262:H262"/>
    <mergeCell ref="G263:H263"/>
    <mergeCell ref="G252:H252"/>
    <mergeCell ref="G253:H253"/>
    <mergeCell ref="G243:H243"/>
    <mergeCell ref="G244:H244"/>
    <mergeCell ref="G249:H249"/>
    <mergeCell ref="G250:H250"/>
    <mergeCell ref="A285:D285"/>
    <mergeCell ref="A286:D286"/>
    <mergeCell ref="A287:D287"/>
    <mergeCell ref="I293:K293"/>
    <mergeCell ref="F287:I287"/>
    <mergeCell ref="G254:H254"/>
    <mergeCell ref="G245:H245"/>
    <mergeCell ref="A278:B278"/>
    <mergeCell ref="B291:D291"/>
    <mergeCell ref="B293:D293"/>
    <mergeCell ref="AD29:AL32"/>
    <mergeCell ref="T28:V28"/>
    <mergeCell ref="N34:P34"/>
    <mergeCell ref="G255:H255"/>
    <mergeCell ref="T29:AB32"/>
    <mergeCell ref="T34:AB37"/>
    <mergeCell ref="G219:H219"/>
    <mergeCell ref="G220:H220"/>
    <mergeCell ref="G221:H221"/>
    <mergeCell ref="K223:L223"/>
    <mergeCell ref="K224:L224"/>
    <mergeCell ref="K225:L225"/>
    <mergeCell ref="K226:L226"/>
    <mergeCell ref="G210:H210"/>
    <mergeCell ref="G211:H211"/>
    <mergeCell ref="G212:H212"/>
    <mergeCell ref="G213:H213"/>
    <mergeCell ref="G214:H214"/>
    <mergeCell ref="G215:H215"/>
    <mergeCell ref="G246:H246"/>
    <mergeCell ref="G247:H247"/>
    <mergeCell ref="G248:H248"/>
    <mergeCell ref="K235:L235"/>
    <mergeCell ref="AG34:AI34"/>
    <mergeCell ref="K219:L219"/>
    <mergeCell ref="K220:L220"/>
    <mergeCell ref="K221:L221"/>
    <mergeCell ref="K222:L222"/>
    <mergeCell ref="L41:O41"/>
    <mergeCell ref="AI52:AJ52"/>
    <mergeCell ref="AI53:AJ53"/>
    <mergeCell ref="AI54:AJ54"/>
    <mergeCell ref="AI55:AJ55"/>
    <mergeCell ref="AI56:AJ56"/>
    <mergeCell ref="AG52:AH52"/>
    <mergeCell ref="AG53:AH53"/>
    <mergeCell ref="AG54:AH54"/>
    <mergeCell ref="AG55:AH55"/>
    <mergeCell ref="AG56:AH56"/>
    <mergeCell ref="AG57:AH57"/>
    <mergeCell ref="AI57:AJ57"/>
    <mergeCell ref="AG50:AL50"/>
    <mergeCell ref="AG51:AL51"/>
    <mergeCell ref="AK52:AL52"/>
    <mergeCell ref="AK53:AL53"/>
    <mergeCell ref="AK54:AL54"/>
    <mergeCell ref="AK55:AL55"/>
    <mergeCell ref="AK56:AL56"/>
    <mergeCell ref="C211:D211"/>
    <mergeCell ref="C212:D212"/>
    <mergeCell ref="C213:D213"/>
    <mergeCell ref="C214:D214"/>
    <mergeCell ref="C215:D215"/>
    <mergeCell ref="C222:D222"/>
    <mergeCell ref="C223:D223"/>
    <mergeCell ref="G216:H216"/>
    <mergeCell ref="G217:H217"/>
    <mergeCell ref="G218:H218"/>
    <mergeCell ref="C220:D220"/>
    <mergeCell ref="C221:D221"/>
    <mergeCell ref="C216:D216"/>
    <mergeCell ref="A308:C308"/>
    <mergeCell ref="F305:G305"/>
    <mergeCell ref="B303:C303"/>
    <mergeCell ref="C238:D238"/>
    <mergeCell ref="C239:D239"/>
    <mergeCell ref="C217:D217"/>
    <mergeCell ref="C218:D218"/>
    <mergeCell ref="C219:D219"/>
    <mergeCell ref="G222:H222"/>
    <mergeCell ref="G223:H223"/>
    <mergeCell ref="G224:H224"/>
    <mergeCell ref="G225:H225"/>
    <mergeCell ref="C240:D240"/>
    <mergeCell ref="C241:D241"/>
    <mergeCell ref="C242:D242"/>
    <mergeCell ref="C243:D243"/>
    <mergeCell ref="C235:D235"/>
    <mergeCell ref="C236:D236"/>
    <mergeCell ref="C244:D244"/>
    <mergeCell ref="C245:D245"/>
    <mergeCell ref="C246:D246"/>
    <mergeCell ref="G256:H256"/>
    <mergeCell ref="G257:H257"/>
    <mergeCell ref="G251:H251"/>
    <mergeCell ref="G240:H240"/>
    <mergeCell ref="G241:H241"/>
    <mergeCell ref="C224:D224"/>
    <mergeCell ref="C225:D225"/>
    <mergeCell ref="C237:D237"/>
    <mergeCell ref="G226:H226"/>
    <mergeCell ref="G227:H227"/>
    <mergeCell ref="G235:H235"/>
    <mergeCell ref="G236:H236"/>
    <mergeCell ref="G237:H237"/>
    <mergeCell ref="G238:H238"/>
    <mergeCell ref="G239:H239"/>
    <mergeCell ref="C228:D228"/>
    <mergeCell ref="C229:D229"/>
    <mergeCell ref="G228:H228"/>
    <mergeCell ref="G229:H229"/>
    <mergeCell ref="C230:D230"/>
    <mergeCell ref="C231:D231"/>
    <mergeCell ref="C232:D232"/>
    <mergeCell ref="C233:D233"/>
    <mergeCell ref="C234:D234"/>
    <mergeCell ref="G230:H230"/>
    <mergeCell ref="G231:H231"/>
    <mergeCell ref="G232:H232"/>
  </mergeCells>
  <dataValidations count="4">
    <dataValidation type="list" allowBlank="1" showInputMessage="1" showErrorMessage="1" sqref="Q24:R24">
      <formula1>G205:G270</formula1>
    </dataValidation>
    <dataValidation type="list" allowBlank="1" showInputMessage="1" showErrorMessage="1" sqref="H34:I34">
      <formula1>A204:A232</formula1>
    </dataValidation>
    <dataValidation type="list" allowBlank="1" showInputMessage="1" showErrorMessage="1" sqref="I41">
      <formula1>A310:A315</formula1>
    </dataValidation>
    <dataValidation type="list" allowBlank="1" showInputMessage="1" showErrorMessage="1" sqref="H30:I30">
      <formula1>C205:C242</formula1>
    </dataValidation>
  </dataValidations>
  <hyperlinks>
    <hyperlink ref="B5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Sig. Mezzacapo</dc:creator>
  <cp:lastModifiedBy>aluppi</cp:lastModifiedBy>
  <cp:lastPrinted>2015-10-20T07:39:54Z</cp:lastPrinted>
  <dcterms:created xsi:type="dcterms:W3CDTF">2013-10-17T09:25:54Z</dcterms:created>
  <dcterms:modified xsi:type="dcterms:W3CDTF">2016-05-20T08:47:31Z</dcterms:modified>
</cp:coreProperties>
</file>